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medcomdk-my.sharepoint.com/personal/mhm_medcom_dk/Documents/MedCom/MC styregruppe/20241127/"/>
    </mc:Choice>
  </mc:AlternateContent>
  <xr:revisionPtr revIDLastSave="0" documentId="8_{681DDDD5-97FE-4882-A917-B84E54852918}" xr6:coauthVersionLast="47" xr6:coauthVersionMax="47" xr10:uidLastSave="{00000000-0000-0000-0000-000000000000}"/>
  <bookViews>
    <workbookView xWindow="-110" yWindow="-110" windowWidth="19420" windowHeight="11500" xr2:uid="{7248DAB1-BC89-4EF9-882E-5F860B1F4512}"/>
  </bookViews>
  <sheets>
    <sheet name="SDN" sheetId="37" r:id="rId1"/>
    <sheet name="VDX" sheetId="36" r:id="rId2"/>
    <sheet name="KIH" sheetId="38"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36" l="1"/>
  <c r="F24" i="36"/>
  <c r="E24" i="36"/>
  <c r="D24" i="36"/>
  <c r="G24" i="37"/>
  <c r="F24" i="37"/>
  <c r="E24" i="37"/>
  <c r="D24" i="37"/>
  <c r="C24" i="37"/>
  <c r="C25" i="37" s="1"/>
  <c r="D23" i="37" s="1"/>
  <c r="D25" i="37" s="1"/>
  <c r="E23" i="37" s="1"/>
  <c r="E25" i="37" s="1"/>
  <c r="F23" i="37" s="1"/>
  <c r="F25" i="37" s="1"/>
  <c r="G23" i="37" s="1"/>
  <c r="G25" i="37" s="1"/>
  <c r="H23" i="37" s="1"/>
  <c r="H25" i="37" s="1"/>
  <c r="I23" i="37" s="1"/>
  <c r="I25" i="37" s="1"/>
  <c r="J23" i="37" s="1"/>
  <c r="J25" i="37" s="1"/>
  <c r="H19" i="38"/>
  <c r="G19" i="38"/>
  <c r="F19" i="38"/>
  <c r="C19" i="38"/>
  <c r="B19" i="38"/>
  <c r="E18" i="38"/>
  <c r="E17" i="38"/>
  <c r="D17" i="38"/>
  <c r="E16" i="38"/>
  <c r="D16" i="38"/>
  <c r="E15" i="38"/>
  <c r="D15" i="38"/>
  <c r="E14" i="38"/>
  <c r="D14" i="38"/>
  <c r="E13" i="38"/>
  <c r="D13" i="38"/>
  <c r="E12" i="38"/>
  <c r="D12" i="38"/>
  <c r="E11" i="38"/>
  <c r="D11" i="38"/>
  <c r="E10" i="38"/>
  <c r="D10" i="38"/>
  <c r="F11" i="36"/>
  <c r="F12" i="36"/>
  <c r="F13" i="36"/>
  <c r="F14" i="36"/>
  <c r="F15" i="36"/>
  <c r="F16" i="36"/>
  <c r="F17" i="36"/>
  <c r="F10" i="36"/>
  <c r="G16" i="37"/>
  <c r="G15" i="37"/>
  <c r="G14" i="37"/>
  <c r="G13" i="37"/>
  <c r="G12" i="37"/>
  <c r="G11" i="37"/>
  <c r="G10" i="37"/>
  <c r="F11" i="37"/>
  <c r="F12" i="37"/>
  <c r="F13" i="37"/>
  <c r="F14" i="37"/>
  <c r="F15" i="37"/>
  <c r="F16" i="37"/>
  <c r="F17" i="37"/>
  <c r="F10" i="37"/>
  <c r="C19" i="36"/>
  <c r="C24" i="36" s="1"/>
  <c r="C25" i="36" s="1"/>
  <c r="D23" i="36" s="1"/>
  <c r="D25" i="36" s="1"/>
  <c r="E23" i="36" s="1"/>
  <c r="E25" i="36" s="1"/>
  <c r="F23" i="36" s="1"/>
  <c r="F25" i="36" s="1"/>
  <c r="G23" i="36" s="1"/>
  <c r="G25" i="36" s="1"/>
  <c r="H23" i="36" s="1"/>
  <c r="H25" i="36" s="1"/>
  <c r="I23" i="36" s="1"/>
  <c r="I25" i="36" s="1"/>
  <c r="J23" i="36" s="1"/>
  <c r="J25" i="36" s="1"/>
  <c r="C19" i="37"/>
  <c r="D19" i="38" l="1"/>
  <c r="E19" i="38"/>
  <c r="F19" i="37"/>
  <c r="J19" i="37"/>
  <c r="I19" i="37"/>
  <c r="H19" i="37"/>
  <c r="E19" i="37"/>
  <c r="G19" i="37" s="1"/>
  <c r="D19" i="37"/>
  <c r="J19" i="36"/>
  <c r="I19" i="36"/>
  <c r="H19" i="36"/>
  <c r="E19" i="36"/>
  <c r="D19" i="36"/>
  <c r="F19" i="36" l="1"/>
  <c r="G19" i="36"/>
</calcChain>
</file>

<file path=xl/sharedStrings.xml><?xml version="1.0" encoding="utf-8"?>
<sst xmlns="http://schemas.openxmlformats.org/spreadsheetml/2006/main" count="107" uniqueCount="48">
  <si>
    <t>Budgetskabelon / Økonomisk overblik</t>
  </si>
  <si>
    <t>Systemnavn:</t>
  </si>
  <si>
    <t>Systemansvarlige myndighed:</t>
  </si>
  <si>
    <t>Total</t>
  </si>
  <si>
    <t>Beskrivelse af samlet finansiering:
Her beskrives hvordan finansiering af budgettet bliver realiseret.
Tildeles økonomi gennem Ø/A? Sendes der regninger ud til parter og efter hvilken finansieringsnøgle?</t>
  </si>
  <si>
    <t>Evt. kommentarer til budget</t>
  </si>
  <si>
    <t>Afskrivninger</t>
  </si>
  <si>
    <t>Øvrige</t>
  </si>
  <si>
    <t>Administration m.m</t>
  </si>
  <si>
    <t>Konsulentbistand</t>
  </si>
  <si>
    <t>Ny-udvikling og større vedligehold</t>
  </si>
  <si>
    <t>Variable udgifter til drift/vedligehold</t>
  </si>
  <si>
    <t>Faste driftsudgifter</t>
  </si>
  <si>
    <t>Løn / Overhead</t>
  </si>
  <si>
    <t>Forbrugt %</t>
  </si>
  <si>
    <t>Rest</t>
  </si>
  <si>
    <t>Estimat følgende år</t>
  </si>
  <si>
    <t>Budget - udfyld gule felter</t>
  </si>
  <si>
    <t>Godkendt af forretningsstyregruppe</t>
  </si>
  <si>
    <t>Indeværende år:</t>
  </si>
  <si>
    <t>MedCom</t>
  </si>
  <si>
    <t>VDX</t>
  </si>
  <si>
    <t>SDN</t>
  </si>
  <si>
    <t>-</t>
  </si>
  <si>
    <t>Resultat / Prognose</t>
  </si>
  <si>
    <t>Resultat forrige år</t>
  </si>
  <si>
    <t>Udgifter</t>
  </si>
  <si>
    <t>Resultat / Balance</t>
  </si>
  <si>
    <t>Indtægt (ØA + opkoblinger)</t>
  </si>
  <si>
    <t>Finansieringen af drift, videreudvikling og administration af SDN og VDX er underlagt udgiftsneutral brugerfinansiering. Hovedfinansieringen stammer fra landets kommuner og regioner. Fra 2018 er SDN/VDX medtaget i finansierings- og styringsmodellen for fællesoffentlig it-infrastruktur på sundhedsområdet. Foruden regioner og kommuner medfinansierer bl.a. it-leverandører også til SDN. Dette sker efter særlige regler - og de bliver fortsat faktureret af MedCom. Principper for finansiering kan findes på MedComs hjemmeside: https://medcom.dk/systemforvaltning/sundhedsdatanettet-sdn/startpakke/. På Finanslov 2023 er SDN/VDX/KIH tildelt 19,2 mio kr. Hele rammen tildeles i 2023 SDN/VDX for håndtering af de markant øgede udgifter i 2023 til udvikling af nyt aftalesystem til understøttelse af SDNv4, indkøb af udstyr til SDNv4 samt dobbeltdrift. KIH finansieres således alene i 2023 af KIH/PRO-bevillingen. På Finanslov 2024 tildeles SDN/VDX/KIH 23,2 mio. kr., som fordeles med 22 mio. kr. til SDN/VDX, med 11 mio. kr. til hver. Forventet P/L regulering af indtægterne med 5% gør, at driftsbudgettet for SDN balancerer i 2026. En forudsætning for, at budgettet skal kunne balancere i 2026 og fremefter er, at inflationen ikke overstiger 5%, og at fremtidig P/L-regulering sker i takt med inflationen.</t>
  </si>
  <si>
    <t>Budget 2024 - 2027</t>
  </si>
  <si>
    <t>År 3 [2027]</t>
  </si>
  <si>
    <t>Indeværende år: [2024]</t>
  </si>
  <si>
    <t>Budget 2024</t>
  </si>
  <si>
    <t>KIH</t>
  </si>
  <si>
    <t>Udgiftsbudget - udfyld gule felter</t>
  </si>
  <si>
    <t>Finansieringen af drift, videreudvikling og administration af SDN og VDX er underlagt udgiftsneutral brugerfinansiering. Hovedfinansieringen stammer fra landets kommuner og regioner. Fra 2018 er SDN/VDX medtaget i finansierings- og styringsmodellen for fællesoffentlig it-infrastruktur på sundhedsområdet og vil blive finansieret via bloktilskuddet (omkostningerne er tidligere blevet faktureret i hver enkelt kommune og region). Foruden regioner og kommuner medfinansierer bl.a. it-leverandører også til SDN. Dette sker efter særlige regler - og de bliver fortsat faktureret af MedCom. Principper for finansiering kan findes på MedComs hjemmeside: http://medcom.dk/systemforvaltning/sundhedsdatanet-sdn. På Finanslov 2024 er SDN/VDX/KIH tildelt 23,2 mio. kr., som er fordelt med 22 mio. kr. til SDN/VDX, med 11 mio. kr. til hver. Til Finanslov 2025 er indmeldt behov for yderligere 2 mio. kr., som forventes P/L reguleret med 5% - og som gør, at driftsbugettet for VDX balancerer igen i 2027. En væsentlig forudsætning for, at budgettet skal kunne balancere i 2027 og fremefter er, at kapacitetsbehovet på 1.000 samtidige porte fra 2025 er tilstrækkelig, at inflationen ikke overstiger 5%, og at fremtidig P/L-regulering sker i takt med inflationen.</t>
  </si>
  <si>
    <t>Forbrugt 31.10.24</t>
  </si>
  <si>
    <t>Forbrugt pr. 31.10.24</t>
  </si>
  <si>
    <t>Behandles på møde i MedComs styregruppe d. 27-11-24</t>
  </si>
  <si>
    <t xml:space="preserve">Budgettet til KIH blev øget fra 2018 i en forventning om, at de igangværende initiativer på PRO- og telemedicin området ville øge anvendelsen af KIH-databasen med afledte udgifter til administration, drift og videreudvikling til følge. Selvom de nationale ambitioner med PRO og behandling i hjemmet fortsat er høje, har det indtil videre ikke haft de ventede konsekvenser for KIH-budgettet. Derfor blev på det møde i MedComs styregruppe d. 24-03-24 besluttet årligt at nedskrive KIH-budgettet med 400.000 kr. De opsparede driftsmidler fra KIH-driften har over årene bidraget til at skabe budgetter i balance for både SDN og VDX – særligt i forbindelse med udbud og implementering - og jf. beslutninger i MedComs styregruppe. </t>
  </si>
  <si>
    <t xml:space="preserve">Forbrugt pr. 31.10.2024 </t>
  </si>
  <si>
    <t xml:space="preserve">Finansieringen af drift, videreudvikling og administration af  KIH er underlagt udgiftsneutral brugerfinansiering. Fra 2018 er KIH sammen med SDN og VDX medtaget i finansierings- og styringsmodellen for fællesoffentlig it-infrastruktur på sundhedsområdet (ØA18) og finansieres via bloktilskuddet. Den aftalte finansiering er 1.2 mio. kr. Den resterende finansiering er sikret via de ekstra midler, som MedCom er blevet tilført i Finanslov 2017 (§ 16.51.67.19) under overskriften 'patientinddragelse og patientrapporterede oplysninger' til brug for arbejdet med PRO-området og KIH Databasen. Principper for finansiering kan findes på MedComs hjemmeside: http://medcom.dk/systemforvaltning/sundhedsdatanet-sdn. 	</t>
  </si>
  <si>
    <t>År 1 [2025]</t>
  </si>
  <si>
    <t>År 2 [2026]</t>
  </si>
  <si>
    <t>I budgettet fra 2024 og fremefter er der indregnet øgede omkostninger som følge af inflation på 5%. Lønbudgettet øges som følge af øget fokus på sikkerhedsforvaltning. Budget 2024 indeholder udgift til anden halvdel af udbud på VDX og udgift til "videobooking via SMS" på 100.000 kr. Budget 2024 indeholder VDX-kapacitet på 1.500 samtidige porte, budget 2025 og fremefter indeholder VDX-kapacitet på 1.000 samtidige porte. Merforbrug i 2024 skyldes installationsomkostninger som følge af resultatet af VDX-udbuddet. Budgettal for overslagsårene 2025-2027 viser, at budgettet balancerer i 2028.</t>
  </si>
  <si>
    <t>Regnskab 2023</t>
  </si>
  <si>
    <t>I budgettet fra 2024 og fremefter er der indregnet øgede omkostninger som følge af inflation på 5%. Lønbudgettet øges derudover for at kunne levere 1. level support til enkeltstående SW-VPN opkoblinger som anvendes af f.eks. Høremappen, private bosteder og private hjemmeplejevirksomheder, samt som følge af øget fokus på sikkerhedsforvaltning. Anskaffelse af SDNv4 øger de variable driftsudgifter i 2023 og de faste driftsudgifter øges i 2023 og 2024 som følge af dobbeltdrift på SDN for at sikre en trinvis migrering fra SDNv3 til SDNv4. Det herved fremkomne merforbrug forventes at være udlignet i 2026 under forudsætning af at indtægterne P/L-reguleres i takt med inflationen. Faste driftsudgifter fra og med 2024 indeholder sikkerhedsforvaltning af driftsplatformen for aftalesystemets (Kubernetesplatform). Variable udgifter til drift/vedligehold fra og med 2026 indeholder post til reinvestering / udskiftning af udstyr til sikring af, at fremtidige teknologiskift, som følge af kommende udbud, kan indeholdes i nuværende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</si>
</sst>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
  </numFmts>
  <fonts count="23" x14ac:knownFonts="1">
    <font>
      <sz val="11"/>
      <color theme="1"/>
      <name val="Calibri"/>
      <family val="2"/>
      <scheme val="minor"/>
    </font>
    <font>
      <sz val="20"/>
      <name val="Verdana"/>
      <family val="2"/>
    </font>
    <font>
      <sz val="11"/>
      <color theme="1"/>
      <name val="Verdana"/>
      <family val="2"/>
    </font>
    <font>
      <b/>
      <sz val="10"/>
      <color indexed="8"/>
      <name val="Verdana"/>
      <family val="2"/>
    </font>
    <font>
      <sz val="10"/>
      <color indexed="8"/>
      <name val="Verdana"/>
      <family val="2"/>
    </font>
    <font>
      <b/>
      <sz val="10"/>
      <color theme="0"/>
      <name val="Verdana"/>
      <family val="2"/>
    </font>
    <font>
      <sz val="10"/>
      <color theme="0"/>
      <name val="Verdana"/>
      <family val="2"/>
    </font>
    <font>
      <sz val="10"/>
      <color theme="1"/>
      <name val="Verdana"/>
      <family val="2"/>
    </font>
    <font>
      <b/>
      <sz val="10"/>
      <color theme="1"/>
      <name val="Verdana"/>
      <family val="2"/>
    </font>
    <font>
      <sz val="11"/>
      <color theme="1"/>
      <name val="Calibri"/>
      <family val="2"/>
      <scheme val="minor"/>
    </font>
    <font>
      <sz val="10"/>
      <name val="Arial"/>
      <family val="2"/>
    </font>
    <font>
      <sz val="10"/>
      <color theme="1"/>
      <name val="Arial Narrow"/>
      <family val="2"/>
    </font>
    <font>
      <sz val="11"/>
      <name val="Calibri"/>
      <family val="2"/>
      <scheme val="minor"/>
    </font>
    <font>
      <sz val="10"/>
      <name val="Arial Narrow"/>
      <family val="2"/>
    </font>
    <font>
      <b/>
      <sz val="11"/>
      <color rgb="FFFF0000"/>
      <name val="Verdana"/>
      <family val="2"/>
    </font>
    <font>
      <sz val="10"/>
      <color rgb="FF000000"/>
      <name val="Verdana"/>
      <family val="2"/>
    </font>
    <font>
      <b/>
      <sz val="10"/>
      <color rgb="FFFFFFFF"/>
      <name val="Verdana"/>
      <family val="2"/>
    </font>
    <font>
      <sz val="10"/>
      <color rgb="FFFFFFFF"/>
      <name val="Verdana"/>
      <family val="2"/>
    </font>
    <font>
      <b/>
      <sz val="10"/>
      <color rgb="FF000000"/>
      <name val="Verdana"/>
      <family val="2"/>
    </font>
    <font>
      <sz val="11"/>
      <color rgb="FFFF0000"/>
      <name val="Calibri"/>
      <family val="2"/>
      <scheme val="minor"/>
    </font>
    <font>
      <sz val="10"/>
      <name val="Verdana"/>
      <family val="2"/>
    </font>
    <font>
      <sz val="10"/>
      <color rgb="FFFF0000"/>
      <name val="Arial Narrow"/>
      <family val="2"/>
    </font>
    <font>
      <u/>
      <sz val="10"/>
      <color theme="1"/>
      <name val="Verdana"/>
      <family val="2"/>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1F497D"/>
        <bgColor indexed="64"/>
      </patternFill>
    </fill>
    <fill>
      <patternFill patternType="solid">
        <fgColor theme="7" tint="0.79998168889431442"/>
        <bgColor indexed="64"/>
      </patternFill>
    </fill>
    <fill>
      <patternFill patternType="solid">
        <fgColor rgb="FFFFF2CC"/>
        <bgColor indexed="64"/>
      </patternFill>
    </fill>
    <fill>
      <patternFill patternType="solid">
        <fgColor rgb="FFFFFFFF"/>
        <bgColor indexed="64"/>
      </patternFill>
    </fill>
    <fill>
      <patternFill patternType="solid">
        <fgColor rgb="FF8EA9DB"/>
        <bgColor indexed="64"/>
      </patternFill>
    </fill>
    <fill>
      <patternFill patternType="solid">
        <fgColor rgb="FFBFBFBF"/>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10" fillId="0" borderId="0"/>
    <xf numFmtId="164" fontId="9" fillId="0" borderId="0" applyFont="0" applyFill="0" applyBorder="0" applyAlignment="0" applyProtection="0"/>
    <xf numFmtId="0" fontId="11" fillId="0" borderId="0"/>
  </cellStyleXfs>
  <cellXfs count="93">
    <xf numFmtId="0" fontId="0" fillId="0" borderId="0" xfId="0"/>
    <xf numFmtId="0" fontId="5" fillId="4" borderId="7" xfId="3" applyFont="1" applyFill="1" applyBorder="1" applyAlignment="1">
      <alignment vertical="top" wrapText="1"/>
    </xf>
    <xf numFmtId="0" fontId="5" fillId="4" borderId="5" xfId="3" applyFont="1" applyFill="1" applyBorder="1" applyAlignment="1">
      <alignment horizontal="left" wrapText="1"/>
    </xf>
    <xf numFmtId="10" fontId="8" fillId="2" borderId="1" xfId="3" applyNumberFormat="1" applyFont="1" applyFill="1" applyBorder="1" applyAlignment="1">
      <alignment horizontal="center" vertical="center"/>
    </xf>
    <xf numFmtId="0" fontId="3" fillId="3" borderId="1" xfId="3" applyFont="1" applyFill="1" applyBorder="1" applyAlignment="1">
      <alignment horizontal="left" wrapText="1"/>
    </xf>
    <xf numFmtId="0" fontId="4" fillId="3" borderId="1" xfId="3" applyFont="1" applyFill="1" applyBorder="1" applyAlignment="1">
      <alignment horizontal="left" wrapText="1"/>
    </xf>
    <xf numFmtId="0" fontId="6" fillId="4" borderId="1" xfId="3" applyFont="1" applyFill="1" applyBorder="1" applyAlignment="1">
      <alignment horizontal="center" wrapText="1"/>
    </xf>
    <xf numFmtId="0" fontId="3" fillId="3" borderId="1" xfId="3" applyFont="1" applyFill="1" applyBorder="1" applyAlignment="1">
      <alignment horizontal="left" vertical="top" wrapText="1"/>
    </xf>
    <xf numFmtId="0" fontId="1" fillId="2" borderId="0" xfId="3" applyFont="1" applyFill="1"/>
    <xf numFmtId="0" fontId="6" fillId="4" borderId="4" xfId="3" applyFont="1" applyFill="1" applyBorder="1" applyAlignment="1">
      <alignment horizontal="center" wrapText="1"/>
    </xf>
    <xf numFmtId="3" fontId="7" fillId="5" borderId="1" xfId="3" applyNumberFormat="1" applyFont="1" applyFill="1" applyBorder="1" applyAlignment="1">
      <alignment horizontal="center" vertical="center"/>
    </xf>
    <xf numFmtId="3" fontId="8" fillId="2" borderId="1" xfId="3" applyNumberFormat="1" applyFont="1" applyFill="1" applyBorder="1" applyAlignment="1">
      <alignment horizontal="center" vertical="center"/>
    </xf>
    <xf numFmtId="0" fontId="2" fillId="2" borderId="0" xfId="3" applyFont="1" applyFill="1" applyAlignment="1">
      <alignment horizontal="left" vertical="top"/>
    </xf>
    <xf numFmtId="0" fontId="11" fillId="2" borderId="0" xfId="3" applyFill="1"/>
    <xf numFmtId="0" fontId="11" fillId="2" borderId="0" xfId="3" applyFill="1" applyAlignment="1">
      <alignment horizontal="left" vertical="top"/>
    </xf>
    <xf numFmtId="0" fontId="2" fillId="2" borderId="0" xfId="3" applyFont="1" applyFill="1"/>
    <xf numFmtId="0" fontId="11" fillId="0" borderId="0" xfId="3"/>
    <xf numFmtId="0" fontId="4" fillId="2" borderId="0" xfId="3" applyFont="1" applyFill="1"/>
    <xf numFmtId="3" fontId="7" fillId="5" borderId="2" xfId="0" applyNumberFormat="1" applyFont="1" applyFill="1" applyBorder="1" applyAlignment="1">
      <alignment horizontal="center" vertical="center"/>
    </xf>
    <xf numFmtId="0" fontId="14" fillId="2" borderId="0" xfId="3" applyFont="1" applyFill="1" applyAlignment="1">
      <alignment horizontal="left" vertical="top"/>
    </xf>
    <xf numFmtId="0" fontId="6" fillId="4" borderId="2" xfId="3" applyFont="1" applyFill="1" applyBorder="1" applyAlignment="1">
      <alignment horizontal="center" wrapText="1"/>
    </xf>
    <xf numFmtId="0" fontId="13" fillId="2" borderId="0" xfId="3" applyFont="1" applyFill="1" applyAlignment="1">
      <alignment horizontal="left" vertical="top" wrapText="1"/>
    </xf>
    <xf numFmtId="0" fontId="5" fillId="4" borderId="1" xfId="3" applyFont="1" applyFill="1" applyBorder="1" applyAlignment="1">
      <alignment horizontal="center" wrapText="1"/>
    </xf>
    <xf numFmtId="0" fontId="16" fillId="4" borderId="1" xfId="0" applyFont="1" applyFill="1" applyBorder="1" applyAlignment="1">
      <alignment vertical="center" wrapText="1"/>
    </xf>
    <xf numFmtId="0" fontId="17" fillId="4"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5" fillId="9" borderId="1" xfId="0" applyFont="1" applyFill="1" applyBorder="1" applyAlignment="1">
      <alignment vertical="center" wrapText="1"/>
    </xf>
    <xf numFmtId="3" fontId="15" fillId="6" borderId="1" xfId="0" applyNumberFormat="1" applyFont="1" applyFill="1" applyBorder="1" applyAlignment="1">
      <alignment horizontal="center" vertical="center"/>
    </xf>
    <xf numFmtId="0" fontId="18" fillId="9" borderId="1" xfId="0" applyFont="1" applyFill="1" applyBorder="1" applyAlignment="1">
      <alignment vertical="center" wrapText="1"/>
    </xf>
    <xf numFmtId="3" fontId="7" fillId="5" borderId="7" xfId="3" applyNumberFormat="1" applyFont="1" applyFill="1" applyBorder="1" applyAlignment="1">
      <alignment horizontal="center" vertical="center"/>
    </xf>
    <xf numFmtId="3" fontId="7" fillId="5" borderId="8" xfId="3" applyNumberFormat="1" applyFont="1" applyFill="1" applyBorder="1" applyAlignment="1">
      <alignment horizontal="center" vertical="center"/>
    </xf>
    <xf numFmtId="3" fontId="15" fillId="7" borderId="1" xfId="0" applyNumberFormat="1" applyFont="1" applyFill="1" applyBorder="1" applyAlignment="1">
      <alignment horizontal="center" vertical="center"/>
    </xf>
    <xf numFmtId="10" fontId="15" fillId="7" borderId="1" xfId="0" applyNumberFormat="1" applyFont="1" applyFill="1" applyBorder="1" applyAlignment="1">
      <alignment horizontal="center" vertical="center"/>
    </xf>
    <xf numFmtId="0" fontId="15" fillId="6" borderId="1" xfId="0" applyFont="1" applyFill="1" applyBorder="1" applyAlignment="1">
      <alignment horizontal="center" vertical="center"/>
    </xf>
    <xf numFmtId="0" fontId="15" fillId="7" borderId="1" xfId="0" applyFont="1" applyFill="1" applyBorder="1" applyAlignment="1">
      <alignment horizontal="center" vertical="center"/>
    </xf>
    <xf numFmtId="3" fontId="7" fillId="2" borderId="2" xfId="0" applyNumberFormat="1" applyFont="1" applyFill="1" applyBorder="1" applyAlignment="1">
      <alignment horizontal="center" vertical="center"/>
    </xf>
    <xf numFmtId="3" fontId="7" fillId="2" borderId="1" xfId="3" applyNumberFormat="1" applyFont="1" applyFill="1" applyBorder="1" applyAlignment="1">
      <alignment horizontal="center" vertical="center"/>
    </xf>
    <xf numFmtId="165" fontId="7" fillId="0" borderId="1" xfId="0" applyNumberFormat="1" applyFont="1" applyBorder="1" applyAlignment="1">
      <alignment horizontal="center" vertical="center"/>
    </xf>
    <xf numFmtId="165" fontId="20" fillId="0" borderId="1" xfId="0" applyNumberFormat="1" applyFont="1" applyBorder="1" applyAlignment="1">
      <alignment horizontal="center" vertical="center"/>
    </xf>
    <xf numFmtId="165" fontId="7" fillId="2" borderId="1" xfId="0" applyNumberFormat="1" applyFont="1" applyFill="1" applyBorder="1" applyAlignment="1">
      <alignment horizontal="center" vertical="center"/>
    </xf>
    <xf numFmtId="9" fontId="7" fillId="2" borderId="1" xfId="0" applyNumberFormat="1" applyFont="1" applyFill="1" applyBorder="1" applyAlignment="1">
      <alignment horizontal="center" vertical="center"/>
    </xf>
    <xf numFmtId="3" fontId="7" fillId="5" borderId="1" xfId="0" applyNumberFormat="1" applyFont="1" applyFill="1" applyBorder="1" applyAlignment="1">
      <alignment horizontal="center" vertical="center"/>
    </xf>
    <xf numFmtId="0" fontId="21" fillId="0" borderId="0" xfId="3" applyFont="1"/>
    <xf numFmtId="3" fontId="7" fillId="2" borderId="7" xfId="3" applyNumberFormat="1" applyFont="1" applyFill="1" applyBorder="1" applyAlignment="1">
      <alignment horizontal="center" vertical="center"/>
    </xf>
    <xf numFmtId="3" fontId="22" fillId="2" borderId="1" xfId="3"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0" fontId="9" fillId="0" borderId="0" xfId="3" applyFont="1"/>
    <xf numFmtId="9" fontId="7" fillId="2" borderId="2" xfId="0" applyNumberFormat="1" applyFont="1" applyFill="1" applyBorder="1" applyAlignment="1">
      <alignment horizontal="center" vertical="center"/>
    </xf>
    <xf numFmtId="9" fontId="8" fillId="2" borderId="2"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3" fontId="7" fillId="10" borderId="1" xfId="0" applyNumberFormat="1" applyFont="1" applyFill="1" applyBorder="1" applyAlignment="1">
      <alignment horizontal="center" vertical="center"/>
    </xf>
    <xf numFmtId="3" fontId="8" fillId="5" borderId="2" xfId="0" applyNumberFormat="1" applyFont="1" applyFill="1" applyBorder="1" applyAlignment="1">
      <alignment horizontal="center" vertical="center"/>
    </xf>
    <xf numFmtId="3" fontId="8" fillId="5" borderId="1" xfId="0" applyNumberFormat="1" applyFont="1" applyFill="1" applyBorder="1" applyAlignment="1">
      <alignment horizontal="center" vertical="center"/>
    </xf>
    <xf numFmtId="3" fontId="8" fillId="10" borderId="1" xfId="0" applyNumberFormat="1" applyFont="1" applyFill="1" applyBorder="1" applyAlignment="1">
      <alignment horizontal="center" vertical="center"/>
    </xf>
    <xf numFmtId="0" fontId="5" fillId="4" borderId="9" xfId="3" applyFont="1" applyFill="1" applyBorder="1" applyAlignment="1">
      <alignment horizontal="left" vertical="top" wrapText="1"/>
    </xf>
    <xf numFmtId="0" fontId="5" fillId="4" borderId="8" xfId="3" applyFont="1" applyFill="1" applyBorder="1" applyAlignment="1">
      <alignment horizontal="left" vertical="top" wrapText="1"/>
    </xf>
    <xf numFmtId="0" fontId="12" fillId="0" borderId="1" xfId="0" applyFont="1" applyBorder="1" applyAlignment="1">
      <alignment horizontal="left" vertical="top" wrapText="1"/>
    </xf>
    <xf numFmtId="0" fontId="5" fillId="4" borderId="5" xfId="3" applyFont="1" applyFill="1" applyBorder="1" applyAlignment="1">
      <alignment horizontal="left" vertical="top" wrapText="1"/>
    </xf>
    <xf numFmtId="0" fontId="0" fillId="0" borderId="6" xfId="0" applyBorder="1" applyAlignment="1">
      <alignment vertical="top" wrapText="1"/>
    </xf>
    <xf numFmtId="0" fontId="0" fillId="0" borderId="7" xfId="0" applyBorder="1" applyAlignment="1">
      <alignment vertical="top" wrapText="1"/>
    </xf>
    <xf numFmtId="0" fontId="5" fillId="4" borderId="2" xfId="3" applyFont="1" applyFill="1" applyBorder="1" applyAlignment="1">
      <alignment horizontal="center" wrapText="1"/>
    </xf>
    <xf numFmtId="0" fontId="5" fillId="4" borderId="3" xfId="3" applyFont="1" applyFill="1" applyBorder="1" applyAlignment="1">
      <alignment horizontal="center" wrapText="1"/>
    </xf>
    <xf numFmtId="0" fontId="5" fillId="4" borderId="4" xfId="3" applyFont="1" applyFill="1" applyBorder="1" applyAlignment="1">
      <alignment horizontal="center" wrapText="1"/>
    </xf>
    <xf numFmtId="0" fontId="4" fillId="0" borderId="2" xfId="3" applyFont="1" applyBorder="1" applyAlignment="1">
      <alignment horizontal="left" vertical="top" wrapText="1"/>
    </xf>
    <xf numFmtId="0" fontId="4" fillId="0" borderId="3" xfId="3" applyFont="1" applyBorder="1" applyAlignment="1">
      <alignment horizontal="left" vertical="top" wrapText="1"/>
    </xf>
    <xf numFmtId="0" fontId="4" fillId="0" borderId="4" xfId="3" applyFont="1" applyBorder="1" applyAlignment="1">
      <alignment horizontal="left" vertical="top" wrapText="1"/>
    </xf>
    <xf numFmtId="0" fontId="11" fillId="0" borderId="3" xfId="3" applyBorder="1" applyAlignment="1">
      <alignment horizontal="center" wrapText="1"/>
    </xf>
    <xf numFmtId="0" fontId="11" fillId="0" borderId="4" xfId="3" applyBorder="1" applyAlignment="1">
      <alignment horizontal="center" wrapText="1"/>
    </xf>
    <xf numFmtId="0" fontId="20" fillId="2" borderId="10" xfId="3" applyFont="1" applyFill="1" applyBorder="1" applyAlignment="1">
      <alignment horizontal="left" vertical="top" wrapText="1"/>
    </xf>
    <xf numFmtId="0" fontId="20" fillId="2" borderId="11" xfId="3" applyFont="1" applyFill="1" applyBorder="1" applyAlignment="1">
      <alignment horizontal="left" vertical="top" wrapText="1"/>
    </xf>
    <xf numFmtId="0" fontId="20" fillId="2" borderId="13" xfId="3" applyFont="1" applyFill="1" applyBorder="1" applyAlignment="1">
      <alignment horizontal="left" vertical="top" wrapText="1"/>
    </xf>
    <xf numFmtId="0" fontId="20" fillId="2" borderId="9" xfId="3" applyFont="1" applyFill="1" applyBorder="1" applyAlignment="1">
      <alignment horizontal="left" vertical="top" wrapText="1"/>
    </xf>
    <xf numFmtId="0" fontId="20" fillId="2" borderId="0" xfId="3" applyFont="1" applyFill="1" applyAlignment="1">
      <alignment horizontal="left" vertical="top" wrapText="1"/>
    </xf>
    <xf numFmtId="0" fontId="20" fillId="2" borderId="14" xfId="3" applyFont="1" applyFill="1" applyBorder="1" applyAlignment="1">
      <alignment horizontal="left" vertical="top" wrapText="1"/>
    </xf>
    <xf numFmtId="0" fontId="20" fillId="2" borderId="8" xfId="3" applyFont="1" applyFill="1" applyBorder="1" applyAlignment="1">
      <alignment horizontal="left" vertical="top" wrapText="1"/>
    </xf>
    <xf numFmtId="0" fontId="20" fillId="2" borderId="12" xfId="3" applyFont="1" applyFill="1" applyBorder="1" applyAlignment="1">
      <alignment horizontal="left" vertical="top" wrapText="1"/>
    </xf>
    <xf numFmtId="0" fontId="20" fillId="2" borderId="15" xfId="3" applyFont="1" applyFill="1" applyBorder="1" applyAlignment="1">
      <alignment horizontal="left" vertical="top" wrapText="1"/>
    </xf>
    <xf numFmtId="0" fontId="4" fillId="0" borderId="1" xfId="3" applyFont="1" applyBorder="1" applyAlignment="1">
      <alignment vertical="top" wrapText="1"/>
    </xf>
    <xf numFmtId="0" fontId="19" fillId="0" borderId="1" xfId="0" applyFont="1" applyBorder="1" applyAlignment="1">
      <alignment horizontal="left" vertical="top" wrapText="1"/>
    </xf>
    <xf numFmtId="0" fontId="0" fillId="0" borderId="1" xfId="0" applyBorder="1" applyAlignment="1">
      <alignment horizontal="left" vertical="top" wrapText="1"/>
    </xf>
    <xf numFmtId="0" fontId="4" fillId="0" borderId="2" xfId="3" applyFont="1" applyBorder="1" applyAlignment="1">
      <alignment vertical="top" wrapText="1"/>
    </xf>
    <xf numFmtId="0" fontId="4" fillId="0" borderId="3" xfId="3" applyFont="1" applyBorder="1" applyAlignment="1">
      <alignment vertical="top" wrapText="1"/>
    </xf>
    <xf numFmtId="0" fontId="4" fillId="0" borderId="4" xfId="3" applyFont="1" applyBorder="1" applyAlignment="1">
      <alignment vertical="top" wrapText="1"/>
    </xf>
    <xf numFmtId="0" fontId="12" fillId="2" borderId="10" xfId="3" applyFont="1" applyFill="1" applyBorder="1" applyAlignment="1">
      <alignment horizontal="left" vertical="top" wrapText="1"/>
    </xf>
    <xf numFmtId="0" fontId="12" fillId="2" borderId="11" xfId="3" applyFont="1" applyFill="1" applyBorder="1" applyAlignment="1">
      <alignment horizontal="left" vertical="top" wrapText="1"/>
    </xf>
    <xf numFmtId="0" fontId="12" fillId="2" borderId="13" xfId="3" applyFont="1" applyFill="1" applyBorder="1" applyAlignment="1">
      <alignment horizontal="left" vertical="top" wrapText="1"/>
    </xf>
    <xf numFmtId="0" fontId="12" fillId="2" borderId="9" xfId="3" applyFont="1" applyFill="1" applyBorder="1" applyAlignment="1">
      <alignment horizontal="left" vertical="top" wrapText="1"/>
    </xf>
    <xf numFmtId="0" fontId="12" fillId="2" borderId="0" xfId="3" applyFont="1" applyFill="1" applyAlignment="1">
      <alignment horizontal="left" vertical="top" wrapText="1"/>
    </xf>
    <xf numFmtId="0" fontId="12" fillId="2" borderId="14" xfId="3" applyFont="1" applyFill="1" applyBorder="1" applyAlignment="1">
      <alignment horizontal="left" vertical="top" wrapText="1"/>
    </xf>
    <xf numFmtId="0" fontId="12" fillId="2" borderId="8" xfId="3" applyFont="1" applyFill="1" applyBorder="1" applyAlignment="1">
      <alignment horizontal="left" vertical="top" wrapText="1"/>
    </xf>
    <xf numFmtId="0" fontId="12" fillId="2" borderId="12" xfId="3" applyFont="1" applyFill="1" applyBorder="1" applyAlignment="1">
      <alignment horizontal="left" vertical="top" wrapText="1"/>
    </xf>
    <xf numFmtId="0" fontId="12" fillId="2" borderId="15" xfId="3" applyFont="1" applyFill="1" applyBorder="1" applyAlignment="1">
      <alignment horizontal="left" vertical="top" wrapText="1"/>
    </xf>
    <xf numFmtId="0" fontId="5" fillId="4" borderId="10" xfId="3" applyFont="1" applyFill="1" applyBorder="1" applyAlignment="1">
      <alignment horizontal="left" vertical="top" wrapText="1"/>
    </xf>
  </cellXfs>
  <cellStyles count="4">
    <cellStyle name="Komma 2" xfId="2" xr:uid="{00000000-0005-0000-0000-000000000000}"/>
    <cellStyle name="Normal" xfId="0" builtinId="0"/>
    <cellStyle name="Normal 2" xfId="1" xr:uid="{00000000-0005-0000-0000-000003000000}"/>
    <cellStyle name="Normal 3" xfId="3" xr:uid="{751D26A3-19FE-4352-8BA5-A5A5B5A6F602}"/>
  </cellStyles>
  <dxfs count="0"/>
  <tableStyles count="0" defaultTableStyle="TableStyleMedium2"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BBA82-E4EC-4225-B459-168040F55F01}">
  <dimension ref="A1:O45"/>
  <sheetViews>
    <sheetView showGridLines="0" tabSelected="1" topLeftCell="B1" zoomScale="80" zoomScaleNormal="80" workbookViewId="0">
      <selection activeCell="C27" sqref="C27:J35"/>
    </sheetView>
  </sheetViews>
  <sheetFormatPr defaultColWidth="8.54296875" defaultRowHeight="13" x14ac:dyDescent="0.3"/>
  <cols>
    <col min="1" max="1" width="8.54296875" style="16"/>
    <col min="2" max="2" width="46" style="16" customWidth="1"/>
    <col min="3" max="3" width="15.453125" style="16" customWidth="1"/>
    <col min="4" max="4" width="14.26953125" style="16" customWidth="1"/>
    <col min="5" max="5" width="16.81640625" style="16" customWidth="1"/>
    <col min="6" max="6" width="14.54296875" style="16" customWidth="1"/>
    <col min="7" max="7" width="13.54296875" style="16" customWidth="1"/>
    <col min="8" max="9" width="17.1796875" style="16" customWidth="1"/>
    <col min="10" max="10" width="17" style="16" customWidth="1"/>
    <col min="11" max="11" width="10.54296875" style="16" hidden="1" customWidth="1"/>
    <col min="12" max="12" width="11.453125" style="16" hidden="1" customWidth="1"/>
    <col min="13" max="13" width="10.54296875" style="16" hidden="1" customWidth="1"/>
    <col min="14" max="14" width="8.54296875" style="16"/>
    <col min="15" max="15" width="13.453125" style="16" bestFit="1" customWidth="1"/>
    <col min="16" max="16384" width="8.54296875" style="16"/>
  </cols>
  <sheetData>
    <row r="1" spans="1:11" ht="24.5" x14ac:dyDescent="0.45">
      <c r="A1" s="13"/>
      <c r="B1" s="8" t="s">
        <v>0</v>
      </c>
      <c r="C1" s="8"/>
      <c r="D1" s="12"/>
      <c r="E1" s="19"/>
      <c r="F1" s="13"/>
      <c r="G1" s="13"/>
      <c r="H1" s="13"/>
      <c r="I1" s="13"/>
      <c r="J1" s="13"/>
      <c r="K1" s="14"/>
    </row>
    <row r="2" spans="1:11" ht="13.5" x14ac:dyDescent="0.3">
      <c r="A2" s="13"/>
      <c r="B2" s="12"/>
      <c r="C2" s="12"/>
      <c r="D2" s="12"/>
      <c r="E2" s="12"/>
      <c r="F2" s="13"/>
      <c r="G2" s="13"/>
      <c r="H2" s="13"/>
      <c r="I2" s="13"/>
      <c r="J2" s="13"/>
      <c r="K2" s="14"/>
    </row>
    <row r="3" spans="1:11" ht="15" customHeight="1" x14ac:dyDescent="0.3">
      <c r="B3" s="7" t="s">
        <v>1</v>
      </c>
      <c r="C3" s="63" t="s">
        <v>22</v>
      </c>
      <c r="D3" s="64"/>
      <c r="E3" s="64"/>
      <c r="F3" s="64"/>
      <c r="G3" s="65"/>
      <c r="H3" s="17"/>
      <c r="I3" s="15"/>
      <c r="J3" s="15"/>
      <c r="K3" s="14"/>
    </row>
    <row r="4" spans="1:11" ht="14" x14ac:dyDescent="0.3">
      <c r="B4" s="7" t="s">
        <v>2</v>
      </c>
      <c r="C4" s="63" t="s">
        <v>20</v>
      </c>
      <c r="D4" s="64"/>
      <c r="E4" s="64"/>
      <c r="F4" s="64"/>
      <c r="G4" s="65"/>
      <c r="H4" s="17"/>
      <c r="I4" s="15"/>
      <c r="J4" s="15"/>
      <c r="K4" s="14"/>
    </row>
    <row r="5" spans="1:11" ht="14.25" customHeight="1" x14ac:dyDescent="0.3">
      <c r="B5" s="7" t="s">
        <v>19</v>
      </c>
      <c r="C5" s="63" t="s">
        <v>30</v>
      </c>
      <c r="D5" s="64"/>
      <c r="E5" s="64"/>
      <c r="F5" s="64"/>
      <c r="G5" s="65"/>
      <c r="H5" s="17"/>
      <c r="I5" s="15"/>
      <c r="J5" s="15"/>
    </row>
    <row r="6" spans="1:11" ht="14.25" customHeight="1" x14ac:dyDescent="0.3">
      <c r="B6" s="7" t="s">
        <v>18</v>
      </c>
      <c r="C6" s="63" t="s">
        <v>39</v>
      </c>
      <c r="D6" s="64"/>
      <c r="E6" s="64"/>
      <c r="F6" s="64"/>
      <c r="G6" s="65"/>
      <c r="H6" s="17"/>
      <c r="I6" s="15"/>
      <c r="J6" s="15"/>
    </row>
    <row r="7" spans="1:11" ht="14" x14ac:dyDescent="0.3">
      <c r="B7" s="12"/>
      <c r="C7" s="12"/>
      <c r="D7" s="12"/>
      <c r="E7" s="12"/>
      <c r="F7" s="15"/>
      <c r="G7" s="15"/>
      <c r="H7" s="15"/>
      <c r="I7" s="15"/>
      <c r="J7" s="15"/>
    </row>
    <row r="8" spans="1:11" ht="13.5" x14ac:dyDescent="0.3">
      <c r="B8" s="2" t="s">
        <v>17</v>
      </c>
      <c r="C8" s="22"/>
      <c r="D8" s="60" t="s">
        <v>32</v>
      </c>
      <c r="E8" s="61"/>
      <c r="F8" s="61"/>
      <c r="G8" s="62"/>
      <c r="H8" s="60" t="s">
        <v>16</v>
      </c>
      <c r="I8" s="66"/>
      <c r="J8" s="67"/>
    </row>
    <row r="9" spans="1:11" ht="27" x14ac:dyDescent="0.3">
      <c r="B9" s="1"/>
      <c r="C9" s="9" t="s">
        <v>46</v>
      </c>
      <c r="D9" s="9">
        <v>2024</v>
      </c>
      <c r="E9" s="6" t="s">
        <v>37</v>
      </c>
      <c r="F9" s="6" t="s">
        <v>15</v>
      </c>
      <c r="G9" s="6" t="s">
        <v>14</v>
      </c>
      <c r="H9" s="20" t="s">
        <v>43</v>
      </c>
      <c r="I9" s="6" t="s">
        <v>44</v>
      </c>
      <c r="J9" s="6" t="s">
        <v>31</v>
      </c>
    </row>
    <row r="10" spans="1:11" ht="13.5" x14ac:dyDescent="0.3">
      <c r="B10" s="5" t="s">
        <v>13</v>
      </c>
      <c r="C10" s="41">
        <v>1936334.9400000002</v>
      </c>
      <c r="D10" s="18">
        <v>4158000</v>
      </c>
      <c r="E10" s="18">
        <v>2034278.44</v>
      </c>
      <c r="F10" s="35">
        <f>D10-E10</f>
        <v>2123721.56</v>
      </c>
      <c r="G10" s="37">
        <f>IFERROR((E10/D10),"-")</f>
        <v>0.48924445406445405</v>
      </c>
      <c r="H10" s="18">
        <v>4365900</v>
      </c>
      <c r="I10" s="18">
        <v>4584195</v>
      </c>
      <c r="J10" s="41">
        <v>4813404.75</v>
      </c>
    </row>
    <row r="11" spans="1:11" ht="13.5" x14ac:dyDescent="0.3">
      <c r="B11" s="5" t="s">
        <v>12</v>
      </c>
      <c r="C11" s="41">
        <v>1868130.5900000003</v>
      </c>
      <c r="D11" s="18">
        <v>4758796.3499999996</v>
      </c>
      <c r="E11" s="18">
        <v>2889770.57</v>
      </c>
      <c r="F11" s="35">
        <f t="shared" ref="F11:F17" si="0">D11-E11</f>
        <v>1869025.7799999998</v>
      </c>
      <c r="G11" s="38">
        <f t="shared" ref="G11:G15" si="1">IFERROR((E11/D11),"-")</f>
        <v>0.6072482109893188</v>
      </c>
      <c r="H11" s="18">
        <v>3518336.1675</v>
      </c>
      <c r="I11" s="18">
        <v>3209152.975875</v>
      </c>
      <c r="J11" s="41">
        <v>3369610.62466875</v>
      </c>
    </row>
    <row r="12" spans="1:11" ht="13.5" x14ac:dyDescent="0.3">
      <c r="B12" s="5" t="s">
        <v>11</v>
      </c>
      <c r="C12" s="41">
        <v>4862687.58</v>
      </c>
      <c r="D12" s="18">
        <v>2915188.5</v>
      </c>
      <c r="E12" s="18">
        <v>2114719.7799999998</v>
      </c>
      <c r="F12" s="35">
        <f t="shared" si="0"/>
        <v>800468.7200000002</v>
      </c>
      <c r="G12" s="37">
        <f t="shared" si="1"/>
        <v>0.72541442174322512</v>
      </c>
      <c r="H12" s="18">
        <v>882000</v>
      </c>
      <c r="I12" s="18">
        <v>1976100</v>
      </c>
      <c r="J12" s="41">
        <v>2599905</v>
      </c>
    </row>
    <row r="13" spans="1:11" ht="13.5" x14ac:dyDescent="0.3">
      <c r="B13" s="5" t="s">
        <v>10</v>
      </c>
      <c r="C13" s="41">
        <v>1860043.3699999999</v>
      </c>
      <c r="D13" s="18">
        <v>2100000</v>
      </c>
      <c r="E13" s="18">
        <v>1604176.44</v>
      </c>
      <c r="F13" s="35">
        <f t="shared" si="0"/>
        <v>495823.56000000006</v>
      </c>
      <c r="G13" s="39">
        <f t="shared" si="1"/>
        <v>0.76389354285714284</v>
      </c>
      <c r="H13" s="18">
        <v>997500</v>
      </c>
      <c r="I13" s="18">
        <v>1047375</v>
      </c>
      <c r="J13" s="41">
        <v>1099743.75</v>
      </c>
    </row>
    <row r="14" spans="1:11" ht="13.5" x14ac:dyDescent="0.3">
      <c r="B14" s="5" t="s">
        <v>9</v>
      </c>
      <c r="C14" s="41">
        <v>205369.11</v>
      </c>
      <c r="D14" s="18">
        <v>204750</v>
      </c>
      <c r="E14" s="18">
        <v>104040.22</v>
      </c>
      <c r="F14" s="35">
        <f t="shared" si="0"/>
        <v>100709.78</v>
      </c>
      <c r="G14" s="37">
        <f>IFERROR((E14/D14),"-")</f>
        <v>0.50813294261294262</v>
      </c>
      <c r="H14" s="18">
        <v>214987.5</v>
      </c>
      <c r="I14" s="18">
        <v>225736.875</v>
      </c>
      <c r="J14" s="41">
        <v>237023.71875</v>
      </c>
    </row>
    <row r="15" spans="1:11" ht="13.5" x14ac:dyDescent="0.3">
      <c r="B15" s="5" t="s">
        <v>8</v>
      </c>
      <c r="C15" s="41">
        <v>62677.15</v>
      </c>
      <c r="D15" s="18">
        <v>139650</v>
      </c>
      <c r="E15" s="18">
        <v>67505.259999999995</v>
      </c>
      <c r="F15" s="35">
        <f t="shared" si="0"/>
        <v>72144.740000000005</v>
      </c>
      <c r="G15" s="37">
        <f t="shared" si="1"/>
        <v>0.48338890082348723</v>
      </c>
      <c r="H15" s="18">
        <v>146632.5</v>
      </c>
      <c r="I15" s="18">
        <v>153964.125</v>
      </c>
      <c r="J15" s="41">
        <v>161662.33124999999</v>
      </c>
    </row>
    <row r="16" spans="1:11" ht="13.5" x14ac:dyDescent="0.3">
      <c r="B16" s="5" t="s">
        <v>7</v>
      </c>
      <c r="C16" s="41">
        <v>29546.600000000002</v>
      </c>
      <c r="D16" s="18">
        <v>36750</v>
      </c>
      <c r="E16" s="18">
        <v>3081.8</v>
      </c>
      <c r="F16" s="35">
        <f t="shared" si="0"/>
        <v>33668.199999999997</v>
      </c>
      <c r="G16" s="37">
        <f>IFERROR((E16/D16),"-")</f>
        <v>8.3858503401360543E-2</v>
      </c>
      <c r="H16" s="18">
        <v>38587.5</v>
      </c>
      <c r="I16" s="18">
        <v>40516.875</v>
      </c>
      <c r="J16" s="41">
        <v>42542.71875</v>
      </c>
    </row>
    <row r="17" spans="2:15" ht="13.5" x14ac:dyDescent="0.3">
      <c r="B17" s="5" t="s">
        <v>6</v>
      </c>
      <c r="C17" s="41">
        <v>0</v>
      </c>
      <c r="D17" s="18">
        <v>0</v>
      </c>
      <c r="E17" s="18">
        <v>0</v>
      </c>
      <c r="F17" s="35">
        <f t="shared" si="0"/>
        <v>0</v>
      </c>
      <c r="G17" s="40">
        <v>0</v>
      </c>
      <c r="H17" s="18">
        <v>0</v>
      </c>
      <c r="I17" s="18">
        <v>0</v>
      </c>
      <c r="J17" s="41">
        <v>0</v>
      </c>
    </row>
    <row r="18" spans="2:15" ht="13.5" x14ac:dyDescent="0.3">
      <c r="B18" s="4"/>
      <c r="C18" s="10"/>
      <c r="D18" s="10"/>
      <c r="E18" s="10"/>
      <c r="F18" s="36"/>
      <c r="G18" s="36" t="s">
        <v>23</v>
      </c>
      <c r="H18" s="10"/>
      <c r="I18" s="10"/>
      <c r="J18" s="10"/>
    </row>
    <row r="19" spans="2:15" ht="13.5" x14ac:dyDescent="0.3">
      <c r="B19" s="4" t="s">
        <v>3</v>
      </c>
      <c r="C19" s="11">
        <f>SUM(C10:C18)</f>
        <v>10824789.339999998</v>
      </c>
      <c r="D19" s="11">
        <f>SUM(D10:D17)</f>
        <v>14313134.85</v>
      </c>
      <c r="E19" s="11">
        <f>SUM(E10:E17)</f>
        <v>8817572.5099999998</v>
      </c>
      <c r="F19" s="11">
        <f>SUM(F10:F18)</f>
        <v>5495562.3400000017</v>
      </c>
      <c r="G19" s="3">
        <f>IFERROR(E19/D19,"-")</f>
        <v>0.6160476095842834</v>
      </c>
      <c r="H19" s="11">
        <f>SUM(H10:H17)</f>
        <v>10163943.6675</v>
      </c>
      <c r="I19" s="11">
        <f t="shared" ref="I19:J19" si="2">SUM(I10:I17)</f>
        <v>11237040.850875</v>
      </c>
      <c r="J19" s="11">
        <f t="shared" si="2"/>
        <v>12323892.893418752</v>
      </c>
    </row>
    <row r="20" spans="2:15" ht="14" x14ac:dyDescent="0.3">
      <c r="B20" s="12"/>
      <c r="C20" s="12"/>
      <c r="D20" s="12"/>
      <c r="E20" s="12"/>
      <c r="F20" s="15"/>
      <c r="G20" s="15"/>
      <c r="H20" s="15"/>
      <c r="I20" s="15"/>
      <c r="J20" s="15"/>
    </row>
    <row r="21" spans="2:15" ht="13.5" x14ac:dyDescent="0.3">
      <c r="B21" s="23" t="s">
        <v>24</v>
      </c>
      <c r="C21" s="24">
        <v>2023</v>
      </c>
      <c r="D21" s="24">
        <v>2024</v>
      </c>
      <c r="E21" s="24">
        <v>2025</v>
      </c>
      <c r="F21" s="24">
        <v>2026</v>
      </c>
      <c r="G21" s="24">
        <v>2027</v>
      </c>
      <c r="H21" s="25">
        <v>2028</v>
      </c>
      <c r="I21" s="25">
        <v>2029</v>
      </c>
      <c r="J21" s="25">
        <v>2030</v>
      </c>
      <c r="O21" s="42"/>
    </row>
    <row r="22" spans="2:15" ht="13.5" x14ac:dyDescent="0.3">
      <c r="B22" s="26" t="s">
        <v>28</v>
      </c>
      <c r="C22" s="18">
        <v>-9258491.8399999999</v>
      </c>
      <c r="D22" s="18">
        <v>-11600000</v>
      </c>
      <c r="E22" s="18">
        <v>-12180000</v>
      </c>
      <c r="F22" s="18">
        <v>-12788999.9</v>
      </c>
      <c r="G22" s="41">
        <v>-13428449.9</v>
      </c>
      <c r="H22" s="50">
        <v>-14099872.4</v>
      </c>
      <c r="I22" s="50">
        <v>-14804866.025</v>
      </c>
      <c r="J22" s="50">
        <v>-15545109.331250001</v>
      </c>
    </row>
    <row r="23" spans="2:15" ht="13.5" x14ac:dyDescent="0.3">
      <c r="B23" s="26" t="s">
        <v>25</v>
      </c>
      <c r="C23" s="18">
        <v>-1118229.3699999964</v>
      </c>
      <c r="D23" s="18">
        <f>C25</f>
        <v>448068.13000000082</v>
      </c>
      <c r="E23" s="18">
        <f t="shared" ref="E23:J23" si="3">D25</f>
        <v>3161202.9800000004</v>
      </c>
      <c r="F23" s="18">
        <f t="shared" si="3"/>
        <v>1145146.6475000009</v>
      </c>
      <c r="G23" s="41">
        <f t="shared" si="3"/>
        <v>-406812.40162499994</v>
      </c>
      <c r="H23" s="50">
        <f t="shared" si="3"/>
        <v>-1511369.4082062487</v>
      </c>
      <c r="I23" s="50">
        <f t="shared" si="3"/>
        <v>-2146154.270116562</v>
      </c>
      <c r="J23" s="50">
        <f t="shared" si="3"/>
        <v>-2287678.3801223896</v>
      </c>
    </row>
    <row r="24" spans="2:15" ht="13.5" x14ac:dyDescent="0.3">
      <c r="B24" s="26" t="s">
        <v>26</v>
      </c>
      <c r="C24" s="18">
        <f>C19</f>
        <v>10824789.339999998</v>
      </c>
      <c r="D24" s="18">
        <f>D19</f>
        <v>14313134.85</v>
      </c>
      <c r="E24" s="18">
        <f>H19</f>
        <v>10163943.6675</v>
      </c>
      <c r="F24" s="18">
        <f>I19</f>
        <v>11237040.850875</v>
      </c>
      <c r="G24" s="41">
        <f>J19</f>
        <v>12323892.893418752</v>
      </c>
      <c r="H24" s="50">
        <v>13465087.538089687</v>
      </c>
      <c r="I24" s="50">
        <v>14663341.914994173</v>
      </c>
      <c r="J24" s="50">
        <v>15396509.010743881</v>
      </c>
    </row>
    <row r="25" spans="2:15" ht="13.5" x14ac:dyDescent="0.3">
      <c r="B25" s="28" t="s">
        <v>27</v>
      </c>
      <c r="C25" s="51">
        <f>SUM(C22:C24)</f>
        <v>448068.13000000082</v>
      </c>
      <c r="D25" s="51">
        <f>SUM(D22:D24)</f>
        <v>3161202.9800000004</v>
      </c>
      <c r="E25" s="51">
        <f t="shared" ref="E25:J25" si="4">SUM(E22:E24)</f>
        <v>1145146.6475000009</v>
      </c>
      <c r="F25" s="51">
        <f t="shared" si="4"/>
        <v>-406812.40162499994</v>
      </c>
      <c r="G25" s="52">
        <f t="shared" si="4"/>
        <v>-1511369.4082062487</v>
      </c>
      <c r="H25" s="53">
        <f t="shared" si="4"/>
        <v>-2146154.270116562</v>
      </c>
      <c r="I25" s="53">
        <f t="shared" si="4"/>
        <v>-2287678.3801223896</v>
      </c>
      <c r="J25" s="53">
        <f t="shared" si="4"/>
        <v>-2436278.7006285097</v>
      </c>
    </row>
    <row r="26" spans="2:15" ht="14" x14ac:dyDescent="0.3">
      <c r="B26" s="12"/>
      <c r="C26" s="12"/>
      <c r="D26" s="12"/>
      <c r="E26" s="12"/>
      <c r="F26" s="15"/>
      <c r="G26" s="15"/>
      <c r="H26" s="15"/>
      <c r="I26" s="15"/>
      <c r="J26" s="15"/>
    </row>
    <row r="27" spans="2:15" ht="12.75" customHeight="1" x14ac:dyDescent="0.3">
      <c r="B27" s="57" t="s">
        <v>5</v>
      </c>
      <c r="C27" s="68" t="s">
        <v>47</v>
      </c>
      <c r="D27" s="69"/>
      <c r="E27" s="69"/>
      <c r="F27" s="69"/>
      <c r="G27" s="69"/>
      <c r="H27" s="69"/>
      <c r="I27" s="69"/>
      <c r="J27" s="70"/>
    </row>
    <row r="28" spans="2:15" ht="12.75" customHeight="1" x14ac:dyDescent="0.3">
      <c r="B28" s="58"/>
      <c r="C28" s="71"/>
      <c r="D28" s="72"/>
      <c r="E28" s="72"/>
      <c r="F28" s="72"/>
      <c r="G28" s="72"/>
      <c r="H28" s="72"/>
      <c r="I28" s="72"/>
      <c r="J28" s="73"/>
    </row>
    <row r="29" spans="2:15" ht="12.75" customHeight="1" x14ac:dyDescent="0.3">
      <c r="B29" s="58"/>
      <c r="C29" s="71"/>
      <c r="D29" s="72"/>
      <c r="E29" s="72"/>
      <c r="F29" s="72"/>
      <c r="G29" s="72"/>
      <c r="H29" s="72"/>
      <c r="I29" s="72"/>
      <c r="J29" s="73"/>
    </row>
    <row r="30" spans="2:15" ht="12.75" customHeight="1" x14ac:dyDescent="0.3">
      <c r="B30" s="58"/>
      <c r="C30" s="71"/>
      <c r="D30" s="72"/>
      <c r="E30" s="72"/>
      <c r="F30" s="72"/>
      <c r="G30" s="72"/>
      <c r="H30" s="72"/>
      <c r="I30" s="72"/>
      <c r="J30" s="73"/>
    </row>
    <row r="31" spans="2:15" ht="73.5" customHeight="1" x14ac:dyDescent="0.3">
      <c r="B31" s="58"/>
      <c r="C31" s="71"/>
      <c r="D31" s="72"/>
      <c r="E31" s="72"/>
      <c r="F31" s="72"/>
      <c r="G31" s="72"/>
      <c r="H31" s="72"/>
      <c r="I31" s="72"/>
      <c r="J31" s="73"/>
    </row>
    <row r="32" spans="2:15" ht="9.75" customHeight="1" x14ac:dyDescent="0.3">
      <c r="B32" s="58"/>
      <c r="C32" s="71"/>
      <c r="D32" s="72"/>
      <c r="E32" s="72"/>
      <c r="F32" s="72"/>
      <c r="G32" s="72"/>
      <c r="H32" s="72"/>
      <c r="I32" s="72"/>
      <c r="J32" s="73"/>
    </row>
    <row r="33" spans="2:11" ht="12.75" hidden="1" customHeight="1" x14ac:dyDescent="0.3">
      <c r="B33" s="58"/>
      <c r="C33" s="71"/>
      <c r="D33" s="72"/>
      <c r="E33" s="72"/>
      <c r="F33" s="72"/>
      <c r="G33" s="72"/>
      <c r="H33" s="72"/>
      <c r="I33" s="72"/>
      <c r="J33" s="73"/>
    </row>
    <row r="34" spans="2:11" ht="12.75" hidden="1" customHeight="1" x14ac:dyDescent="0.3">
      <c r="B34" s="58"/>
      <c r="C34" s="71"/>
      <c r="D34" s="72"/>
      <c r="E34" s="72"/>
      <c r="F34" s="72"/>
      <c r="G34" s="72"/>
      <c r="H34" s="72"/>
      <c r="I34" s="72"/>
      <c r="J34" s="73"/>
    </row>
    <row r="35" spans="2:11" ht="12.75" hidden="1" customHeight="1" x14ac:dyDescent="0.3">
      <c r="B35" s="59"/>
      <c r="C35" s="74"/>
      <c r="D35" s="75"/>
      <c r="E35" s="75"/>
      <c r="F35" s="75"/>
      <c r="G35" s="75"/>
      <c r="H35" s="75"/>
      <c r="I35" s="75"/>
      <c r="J35" s="76"/>
    </row>
    <row r="37" spans="2:11" ht="12.75" customHeight="1" x14ac:dyDescent="0.3">
      <c r="B37" s="54" t="s">
        <v>4</v>
      </c>
      <c r="C37" s="56" t="s">
        <v>29</v>
      </c>
      <c r="D37" s="56"/>
      <c r="E37" s="56"/>
      <c r="F37" s="56"/>
      <c r="G37" s="56"/>
      <c r="H37" s="56"/>
      <c r="I37" s="56"/>
      <c r="J37" s="56"/>
      <c r="K37" s="21"/>
    </row>
    <row r="38" spans="2:11" x14ac:dyDescent="0.3">
      <c r="B38" s="54"/>
      <c r="C38" s="56"/>
      <c r="D38" s="56"/>
      <c r="E38" s="56"/>
      <c r="F38" s="56"/>
      <c r="G38" s="56"/>
      <c r="H38" s="56"/>
      <c r="I38" s="56"/>
      <c r="J38" s="56"/>
      <c r="K38" s="21"/>
    </row>
    <row r="39" spans="2:11" x14ac:dyDescent="0.3">
      <c r="B39" s="54"/>
      <c r="C39" s="56"/>
      <c r="D39" s="56"/>
      <c r="E39" s="56"/>
      <c r="F39" s="56"/>
      <c r="G39" s="56"/>
      <c r="H39" s="56"/>
      <c r="I39" s="56"/>
      <c r="J39" s="56"/>
      <c r="K39" s="21"/>
    </row>
    <row r="40" spans="2:11" x14ac:dyDescent="0.3">
      <c r="B40" s="54"/>
      <c r="C40" s="56"/>
      <c r="D40" s="56"/>
      <c r="E40" s="56"/>
      <c r="F40" s="56"/>
      <c r="G40" s="56"/>
      <c r="H40" s="56"/>
      <c r="I40" s="56"/>
      <c r="J40" s="56"/>
      <c r="K40" s="21"/>
    </row>
    <row r="41" spans="2:11" x14ac:dyDescent="0.3">
      <c r="B41" s="54"/>
      <c r="C41" s="56"/>
      <c r="D41" s="56"/>
      <c r="E41" s="56"/>
      <c r="F41" s="56"/>
      <c r="G41" s="56"/>
      <c r="H41" s="56"/>
      <c r="I41" s="56"/>
      <c r="J41" s="56"/>
      <c r="K41" s="21"/>
    </row>
    <row r="42" spans="2:11" x14ac:dyDescent="0.3">
      <c r="B42" s="54"/>
      <c r="C42" s="56"/>
      <c r="D42" s="56"/>
      <c r="E42" s="56"/>
      <c r="F42" s="56"/>
      <c r="G42" s="56"/>
      <c r="H42" s="56"/>
      <c r="I42" s="56"/>
      <c r="J42" s="56"/>
      <c r="K42" s="21"/>
    </row>
    <row r="43" spans="2:11" x14ac:dyDescent="0.3">
      <c r="B43" s="54"/>
      <c r="C43" s="56"/>
      <c r="D43" s="56"/>
      <c r="E43" s="56"/>
      <c r="F43" s="56"/>
      <c r="G43" s="56"/>
      <c r="H43" s="56"/>
      <c r="I43" s="56"/>
      <c r="J43" s="56"/>
      <c r="K43" s="21"/>
    </row>
    <row r="44" spans="2:11" x14ac:dyDescent="0.3">
      <c r="B44" s="54"/>
      <c r="C44" s="56"/>
      <c r="D44" s="56"/>
      <c r="E44" s="56"/>
      <c r="F44" s="56"/>
      <c r="G44" s="56"/>
      <c r="H44" s="56"/>
      <c r="I44" s="56"/>
      <c r="J44" s="56"/>
      <c r="K44" s="21"/>
    </row>
    <row r="45" spans="2:11" ht="81.75" customHeight="1" x14ac:dyDescent="0.3">
      <c r="B45" s="55"/>
      <c r="C45" s="56"/>
      <c r="D45" s="56"/>
      <c r="E45" s="56"/>
      <c r="F45" s="56"/>
      <c r="G45" s="56"/>
      <c r="H45" s="56"/>
      <c r="I45" s="56"/>
      <c r="J45" s="56"/>
      <c r="K45" s="21"/>
    </row>
  </sheetData>
  <mergeCells count="10">
    <mergeCell ref="B37:B45"/>
    <mergeCell ref="C37:J45"/>
    <mergeCell ref="B27:B35"/>
    <mergeCell ref="D8:G8"/>
    <mergeCell ref="C3:G3"/>
    <mergeCell ref="C4:G4"/>
    <mergeCell ref="C5:G5"/>
    <mergeCell ref="C6:G6"/>
    <mergeCell ref="H8:J8"/>
    <mergeCell ref="C27:J35"/>
  </mergeCells>
  <pageMargins left="0.7" right="0.7" top="0.75" bottom="0.75" header="0.3" footer="0.3"/>
  <pageSetup paperSize="9" orientation="portrait" r:id="rId1"/>
  <ignoredErrors>
    <ignoredError sqref="C19:D1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1182B-2BAB-4E73-8DC5-86D274C75550}">
  <dimension ref="B1:L45"/>
  <sheetViews>
    <sheetView showGridLines="0" topLeftCell="B1" zoomScale="80" zoomScaleNormal="80" workbookViewId="0">
      <selection activeCell="C27" sqref="C27:J35"/>
    </sheetView>
  </sheetViews>
  <sheetFormatPr defaultColWidth="8.54296875" defaultRowHeight="13" x14ac:dyDescent="0.3"/>
  <cols>
    <col min="1" max="1" width="8.54296875" style="16"/>
    <col min="2" max="2" width="43.453125" style="16" customWidth="1"/>
    <col min="3" max="4" width="14.26953125" style="16" bestFit="1" customWidth="1"/>
    <col min="5" max="5" width="17.81640625" style="16" customWidth="1"/>
    <col min="6" max="7" width="14.54296875" style="16" customWidth="1"/>
    <col min="8" max="9" width="17.1796875" style="16" customWidth="1"/>
    <col min="10" max="10" width="17" style="16" customWidth="1"/>
    <col min="11" max="11" width="10.54296875" style="16" customWidth="1"/>
    <col min="12" max="12" width="11.453125" style="16" customWidth="1"/>
    <col min="13" max="13" width="10.54296875" style="16" customWidth="1"/>
    <col min="14" max="14" width="8.54296875" style="16"/>
    <col min="15" max="15" width="40.1796875" style="16" customWidth="1"/>
    <col min="16" max="18" width="12" style="16" bestFit="1" customWidth="1"/>
    <col min="19" max="19" width="21.54296875" style="16" bestFit="1" customWidth="1"/>
    <col min="20" max="20" width="10.453125" style="16" bestFit="1" customWidth="1"/>
    <col min="21" max="21" width="9.54296875" style="16" bestFit="1" customWidth="1"/>
    <col min="22" max="22" width="12" style="16" bestFit="1" customWidth="1"/>
    <col min="23" max="24" width="13.453125" style="16" bestFit="1" customWidth="1"/>
    <col min="25" max="16384" width="8.54296875" style="16"/>
  </cols>
  <sheetData>
    <row r="1" spans="2:12" ht="24.5" x14ac:dyDescent="0.45">
      <c r="B1" s="8" t="s">
        <v>0</v>
      </c>
      <c r="C1" s="8"/>
      <c r="D1" s="12"/>
      <c r="E1" s="19"/>
      <c r="F1" s="13"/>
      <c r="G1" s="13"/>
      <c r="H1" s="13"/>
      <c r="I1" s="13"/>
      <c r="J1" s="13"/>
      <c r="K1" s="14"/>
    </row>
    <row r="2" spans="2:12" ht="13.5" x14ac:dyDescent="0.3">
      <c r="B2" s="12"/>
      <c r="C2" s="12"/>
      <c r="D2" s="12"/>
      <c r="E2" s="12"/>
      <c r="F2" s="13"/>
      <c r="G2" s="13"/>
      <c r="H2" s="13"/>
      <c r="I2" s="13"/>
      <c r="J2" s="13"/>
      <c r="K2" s="14"/>
    </row>
    <row r="3" spans="2:12" ht="15" customHeight="1" x14ac:dyDescent="0.3">
      <c r="B3" s="7" t="s">
        <v>1</v>
      </c>
      <c r="C3" s="63" t="s">
        <v>21</v>
      </c>
      <c r="D3" s="64"/>
      <c r="E3" s="64"/>
      <c r="F3" s="64"/>
      <c r="G3" s="65"/>
      <c r="H3" s="17"/>
      <c r="I3" s="15"/>
      <c r="J3" s="15"/>
      <c r="K3" s="14"/>
    </row>
    <row r="4" spans="2:12" ht="15" customHeight="1" x14ac:dyDescent="0.3">
      <c r="B4" s="7" t="s">
        <v>2</v>
      </c>
      <c r="C4" s="77" t="s">
        <v>20</v>
      </c>
      <c r="D4" s="77"/>
      <c r="E4" s="77"/>
      <c r="F4" s="77"/>
      <c r="G4" s="77"/>
      <c r="H4" s="17"/>
      <c r="I4" s="15"/>
      <c r="J4" s="15"/>
      <c r="K4" s="14"/>
    </row>
    <row r="5" spans="2:12" ht="15" customHeight="1" x14ac:dyDescent="0.3">
      <c r="B5" s="7" t="s">
        <v>19</v>
      </c>
      <c r="C5" s="63" t="s">
        <v>30</v>
      </c>
      <c r="D5" s="64"/>
      <c r="E5" s="64"/>
      <c r="F5" s="64"/>
      <c r="G5" s="65"/>
      <c r="H5" s="17"/>
      <c r="I5" s="15"/>
      <c r="J5" s="15"/>
    </row>
    <row r="6" spans="2:12" ht="14.25" customHeight="1" x14ac:dyDescent="0.3">
      <c r="B6" s="7" t="s">
        <v>18</v>
      </c>
      <c r="C6" s="63" t="s">
        <v>39</v>
      </c>
      <c r="D6" s="64"/>
      <c r="E6" s="64"/>
      <c r="F6" s="64"/>
      <c r="G6" s="65"/>
      <c r="H6" s="17"/>
      <c r="I6" s="15"/>
      <c r="J6" s="15"/>
    </row>
    <row r="7" spans="2:12" ht="14" x14ac:dyDescent="0.3">
      <c r="B7" s="12"/>
      <c r="C7" s="12"/>
      <c r="D7" s="12"/>
      <c r="E7" s="12"/>
      <c r="F7" s="15"/>
      <c r="G7" s="15"/>
      <c r="H7" s="15"/>
      <c r="I7" s="15"/>
      <c r="J7" s="15"/>
    </row>
    <row r="8" spans="2:12" ht="13.5" x14ac:dyDescent="0.3">
      <c r="B8" s="2" t="s">
        <v>17</v>
      </c>
      <c r="C8" s="22"/>
      <c r="D8" s="60" t="s">
        <v>32</v>
      </c>
      <c r="E8" s="61"/>
      <c r="F8" s="61"/>
      <c r="G8" s="62"/>
      <c r="H8" s="60" t="s">
        <v>16</v>
      </c>
      <c r="I8" s="66"/>
      <c r="J8" s="67"/>
    </row>
    <row r="9" spans="2:12" ht="27" x14ac:dyDescent="0.3">
      <c r="B9" s="1"/>
      <c r="C9" s="9" t="s">
        <v>46</v>
      </c>
      <c r="D9" s="9" t="s">
        <v>33</v>
      </c>
      <c r="E9" s="6" t="s">
        <v>38</v>
      </c>
      <c r="F9" s="6" t="s">
        <v>15</v>
      </c>
      <c r="G9" s="6" t="s">
        <v>14</v>
      </c>
      <c r="H9" s="20" t="s">
        <v>43</v>
      </c>
      <c r="I9" s="6" t="s">
        <v>44</v>
      </c>
      <c r="J9" s="6" t="s">
        <v>31</v>
      </c>
    </row>
    <row r="10" spans="2:12" ht="13.5" x14ac:dyDescent="0.3">
      <c r="B10" s="5" t="s">
        <v>13</v>
      </c>
      <c r="C10" s="41">
        <v>944990.03000000038</v>
      </c>
      <c r="D10" s="18">
        <v>1764000</v>
      </c>
      <c r="E10" s="18">
        <v>828749.86</v>
      </c>
      <c r="F10" s="31">
        <f>D10-E10</f>
        <v>935250.14</v>
      </c>
      <c r="G10" s="32">
        <v>0.42599999999999999</v>
      </c>
      <c r="H10" s="27">
        <v>1852200</v>
      </c>
      <c r="I10" s="27">
        <v>2826810</v>
      </c>
      <c r="J10" s="27">
        <v>2968151</v>
      </c>
      <c r="L10" s="42"/>
    </row>
    <row r="11" spans="2:12" ht="13.5" x14ac:dyDescent="0.3">
      <c r="B11" s="5" t="s">
        <v>12</v>
      </c>
      <c r="C11" s="41">
        <v>8330127.2699999996</v>
      </c>
      <c r="D11" s="18">
        <v>7796838</v>
      </c>
      <c r="E11" s="18">
        <v>6336982.1500000004</v>
      </c>
      <c r="F11" s="31">
        <f t="shared" ref="F11:F17" si="0">D11-E11</f>
        <v>1459855.8499999996</v>
      </c>
      <c r="G11" s="32">
        <v>0.54400000000000004</v>
      </c>
      <c r="H11" s="27">
        <v>8170418</v>
      </c>
      <c r="I11" s="27">
        <v>8578938</v>
      </c>
      <c r="J11" s="27">
        <v>9007885</v>
      </c>
      <c r="L11" s="42"/>
    </row>
    <row r="12" spans="2:12" ht="13.5" x14ac:dyDescent="0.3">
      <c r="B12" s="5" t="s">
        <v>11</v>
      </c>
      <c r="C12" s="41">
        <v>78661.109999999986</v>
      </c>
      <c r="D12" s="18">
        <v>3375787.777777778</v>
      </c>
      <c r="E12" s="18">
        <v>20808</v>
      </c>
      <c r="F12" s="31">
        <f t="shared" si="0"/>
        <v>3354979.777777778</v>
      </c>
      <c r="G12" s="32">
        <v>5.2999999999999999E-2</v>
      </c>
      <c r="H12" s="27">
        <v>430750</v>
      </c>
      <c r="I12" s="27">
        <v>347288</v>
      </c>
      <c r="J12" s="27">
        <v>364652</v>
      </c>
    </row>
    <row r="13" spans="2:12" ht="13.5" x14ac:dyDescent="0.3">
      <c r="B13" s="5" t="s">
        <v>10</v>
      </c>
      <c r="C13" s="41">
        <v>1550395.3499999999</v>
      </c>
      <c r="D13" s="18">
        <v>1050000</v>
      </c>
      <c r="E13" s="18">
        <v>1583379.43</v>
      </c>
      <c r="F13" s="31">
        <f t="shared" si="0"/>
        <v>-533379.42999999993</v>
      </c>
      <c r="G13" s="32">
        <v>0.86899999999999999</v>
      </c>
      <c r="H13" s="27">
        <v>1102500</v>
      </c>
      <c r="I13" s="27">
        <v>1157625</v>
      </c>
      <c r="J13" s="27">
        <v>1215506</v>
      </c>
    </row>
    <row r="14" spans="2:12" ht="13.5" x14ac:dyDescent="0.3">
      <c r="B14" s="5" t="s">
        <v>9</v>
      </c>
      <c r="C14" s="41">
        <v>718459.11</v>
      </c>
      <c r="D14" s="18">
        <v>677250</v>
      </c>
      <c r="E14" s="18">
        <v>397172.36</v>
      </c>
      <c r="F14" s="31">
        <f t="shared" si="0"/>
        <v>280077.64</v>
      </c>
      <c r="G14" s="32">
        <v>0.58599999999999997</v>
      </c>
      <c r="H14" s="27">
        <v>234675</v>
      </c>
      <c r="I14" s="27">
        <v>246409</v>
      </c>
      <c r="J14" s="27">
        <v>258729</v>
      </c>
    </row>
    <row r="15" spans="2:12" ht="13.5" x14ac:dyDescent="0.3">
      <c r="B15" s="5" t="s">
        <v>8</v>
      </c>
      <c r="C15" s="41">
        <v>73881.45</v>
      </c>
      <c r="D15" s="18">
        <v>160650</v>
      </c>
      <c r="E15" s="18">
        <v>55469.919999999998</v>
      </c>
      <c r="F15" s="31">
        <f t="shared" si="0"/>
        <v>105180.08</v>
      </c>
      <c r="G15" s="32">
        <v>2.3E-2</v>
      </c>
      <c r="H15" s="27">
        <v>168683</v>
      </c>
      <c r="I15" s="27">
        <v>177117</v>
      </c>
      <c r="J15" s="27">
        <v>185972</v>
      </c>
    </row>
    <row r="16" spans="2:12" ht="13.5" x14ac:dyDescent="0.3">
      <c r="B16" s="5" t="s">
        <v>7</v>
      </c>
      <c r="C16" s="41">
        <v>16418.660000000003</v>
      </c>
      <c r="D16" s="18">
        <v>75600</v>
      </c>
      <c r="E16" s="18">
        <v>8010.93</v>
      </c>
      <c r="F16" s="31">
        <f t="shared" si="0"/>
        <v>67589.070000000007</v>
      </c>
      <c r="G16" s="32">
        <v>3.1E-2</v>
      </c>
      <c r="H16" s="27">
        <v>79380</v>
      </c>
      <c r="I16" s="27">
        <v>83349</v>
      </c>
      <c r="J16" s="27">
        <v>87516</v>
      </c>
    </row>
    <row r="17" spans="2:12" ht="13.5" x14ac:dyDescent="0.3">
      <c r="B17" s="5" t="s">
        <v>6</v>
      </c>
      <c r="C17" s="41">
        <v>0</v>
      </c>
      <c r="D17" s="18">
        <v>0</v>
      </c>
      <c r="E17" s="33">
        <v>0</v>
      </c>
      <c r="F17" s="31">
        <f t="shared" si="0"/>
        <v>0</v>
      </c>
      <c r="G17" s="34"/>
      <c r="H17" s="33">
        <v>0</v>
      </c>
      <c r="I17" s="33">
        <v>0</v>
      </c>
      <c r="J17" s="33">
        <v>0</v>
      </c>
    </row>
    <row r="18" spans="2:12" ht="13.5" x14ac:dyDescent="0.3">
      <c r="B18" s="4"/>
      <c r="C18" s="29"/>
      <c r="D18" s="30"/>
      <c r="E18" s="29"/>
      <c r="F18" s="43"/>
      <c r="G18" s="44"/>
      <c r="H18" s="30"/>
      <c r="I18" s="29"/>
      <c r="J18" s="29"/>
    </row>
    <row r="19" spans="2:12" ht="13.5" x14ac:dyDescent="0.3">
      <c r="B19" s="4" t="s">
        <v>3</v>
      </c>
      <c r="C19" s="11">
        <f>SUM(C10:C18)</f>
        <v>11712932.979999999</v>
      </c>
      <c r="D19" s="11">
        <f>SUM(D10:D17)</f>
        <v>14900125.777777778</v>
      </c>
      <c r="E19" s="11">
        <f>SUM(E10:E17)</f>
        <v>9230572.6500000004</v>
      </c>
      <c r="F19" s="11">
        <f>D19-E19</f>
        <v>5669553.1277777776</v>
      </c>
      <c r="G19" s="3">
        <f>IFERROR(E19/D19,"-")</f>
        <v>0.61949629068008172</v>
      </c>
      <c r="H19" s="11">
        <f>SUM(H10:H17)</f>
        <v>12038606</v>
      </c>
      <c r="I19" s="11">
        <f t="shared" ref="I19:J19" si="1">SUM(I10:I17)</f>
        <v>13417536</v>
      </c>
      <c r="J19" s="11">
        <f t="shared" si="1"/>
        <v>14088411</v>
      </c>
    </row>
    <row r="20" spans="2:12" ht="14" x14ac:dyDescent="0.3">
      <c r="B20" s="12"/>
      <c r="C20" s="12"/>
      <c r="D20" s="12"/>
      <c r="E20" s="12"/>
      <c r="F20" s="15"/>
      <c r="G20" s="15"/>
      <c r="H20" s="15"/>
      <c r="I20" s="15"/>
      <c r="J20" s="15"/>
    </row>
    <row r="21" spans="2:12" ht="13.5" x14ac:dyDescent="0.3">
      <c r="B21" s="23" t="s">
        <v>24</v>
      </c>
      <c r="C21" s="24">
        <v>2023</v>
      </c>
      <c r="D21" s="24">
        <v>2024</v>
      </c>
      <c r="E21" s="24">
        <v>2025</v>
      </c>
      <c r="F21" s="24">
        <v>2026</v>
      </c>
      <c r="G21" s="24">
        <v>2027</v>
      </c>
      <c r="H21" s="25">
        <v>2028</v>
      </c>
      <c r="I21" s="25">
        <v>2029</v>
      </c>
      <c r="J21" s="25">
        <v>2030</v>
      </c>
      <c r="L21" s="42"/>
    </row>
    <row r="22" spans="2:12" ht="13.5" x14ac:dyDescent="0.3">
      <c r="B22" s="26" t="s">
        <v>28</v>
      </c>
      <c r="C22" s="18">
        <v>-10833492</v>
      </c>
      <c r="D22" s="18">
        <v>-11041000</v>
      </c>
      <c r="E22" s="18">
        <v>-13693050</v>
      </c>
      <c r="F22" s="18">
        <v>-14377703</v>
      </c>
      <c r="G22" s="41">
        <v>-15096588</v>
      </c>
      <c r="H22" s="50">
        <v>-15851417</v>
      </c>
      <c r="I22" s="50">
        <v>-16643988</v>
      </c>
      <c r="J22" s="50">
        <v>-17476187</v>
      </c>
    </row>
    <row r="23" spans="2:12" ht="13.5" x14ac:dyDescent="0.3">
      <c r="B23" s="26" t="s">
        <v>25</v>
      </c>
      <c r="C23" s="18">
        <v>-997171</v>
      </c>
      <c r="D23" s="18">
        <f>C25</f>
        <v>-117730.02000000142</v>
      </c>
      <c r="E23" s="18">
        <f t="shared" ref="E23" si="2">D25</f>
        <v>3741395.7577777766</v>
      </c>
      <c r="F23" s="18">
        <f>E25</f>
        <v>2086951.7577777766</v>
      </c>
      <c r="G23" s="41">
        <f t="shared" ref="G23" si="3">F25</f>
        <v>1126784.7577777766</v>
      </c>
      <c r="H23" s="50">
        <f>G25</f>
        <v>118607.75777777657</v>
      </c>
      <c r="I23" s="50">
        <f>H25</f>
        <v>-939976.5519222226</v>
      </c>
      <c r="J23" s="50">
        <f>I25</f>
        <v>-2051490.2271072213</v>
      </c>
    </row>
    <row r="24" spans="2:12" ht="13.5" x14ac:dyDescent="0.3">
      <c r="B24" s="26" t="s">
        <v>26</v>
      </c>
      <c r="C24" s="18">
        <f>C19</f>
        <v>11712932.979999999</v>
      </c>
      <c r="D24" s="18">
        <f>D19</f>
        <v>14900125.777777778</v>
      </c>
      <c r="E24" s="18">
        <f>H19</f>
        <v>12038606</v>
      </c>
      <c r="F24" s="18">
        <f>I19</f>
        <v>13417536</v>
      </c>
      <c r="G24" s="41">
        <f>J19</f>
        <v>14088411</v>
      </c>
      <c r="H24" s="50">
        <v>14792832.690300001</v>
      </c>
      <c r="I24" s="50">
        <v>15532474.324815003</v>
      </c>
      <c r="J24" s="50">
        <v>16834098.041055754</v>
      </c>
    </row>
    <row r="25" spans="2:12" ht="13.5" x14ac:dyDescent="0.3">
      <c r="B25" s="28" t="s">
        <v>27</v>
      </c>
      <c r="C25" s="51">
        <f>SUM(C22:C24)</f>
        <v>-117730.02000000142</v>
      </c>
      <c r="D25" s="51">
        <f>SUM(D22:D24)</f>
        <v>3741395.7577777766</v>
      </c>
      <c r="E25" s="51">
        <f t="shared" ref="E25:J25" si="4">SUM(E22:E24)</f>
        <v>2086951.7577777766</v>
      </c>
      <c r="F25" s="51">
        <f t="shared" si="4"/>
        <v>1126784.7577777766</v>
      </c>
      <c r="G25" s="52">
        <f t="shared" si="4"/>
        <v>118607.75777777657</v>
      </c>
      <c r="H25" s="53">
        <f t="shared" si="4"/>
        <v>-939976.5519222226</v>
      </c>
      <c r="I25" s="53">
        <f t="shared" si="4"/>
        <v>-2051490.2271072213</v>
      </c>
      <c r="J25" s="53">
        <f t="shared" si="4"/>
        <v>-2693579.1860514656</v>
      </c>
    </row>
    <row r="26" spans="2:12" ht="14" x14ac:dyDescent="0.3">
      <c r="B26" s="12"/>
      <c r="C26" s="12"/>
      <c r="D26" s="12"/>
      <c r="E26" s="12"/>
      <c r="F26" s="15"/>
      <c r="G26" s="15"/>
      <c r="H26" s="15"/>
      <c r="I26" s="15"/>
      <c r="J26" s="15"/>
    </row>
    <row r="27" spans="2:12" ht="12.75" customHeight="1" x14ac:dyDescent="0.3">
      <c r="B27" s="57" t="s">
        <v>5</v>
      </c>
      <c r="C27" s="56" t="s">
        <v>45</v>
      </c>
      <c r="D27" s="78"/>
      <c r="E27" s="78"/>
      <c r="F27" s="78"/>
      <c r="G27" s="78"/>
      <c r="H27" s="78"/>
      <c r="I27" s="78"/>
      <c r="J27" s="78"/>
    </row>
    <row r="28" spans="2:12" ht="12.75" customHeight="1" x14ac:dyDescent="0.3">
      <c r="B28" s="58"/>
      <c r="C28" s="78"/>
      <c r="D28" s="78"/>
      <c r="E28" s="78"/>
      <c r="F28" s="78"/>
      <c r="G28" s="78"/>
      <c r="H28" s="78"/>
      <c r="I28" s="78"/>
      <c r="J28" s="78"/>
    </row>
    <row r="29" spans="2:12" ht="12.75" customHeight="1" x14ac:dyDescent="0.3">
      <c r="B29" s="58"/>
      <c r="C29" s="78"/>
      <c r="D29" s="78"/>
      <c r="E29" s="78"/>
      <c r="F29" s="78"/>
      <c r="G29" s="78"/>
      <c r="H29" s="78"/>
      <c r="I29" s="78"/>
      <c r="J29" s="78"/>
    </row>
    <row r="30" spans="2:12" ht="47.25" customHeight="1" x14ac:dyDescent="0.3">
      <c r="B30" s="58"/>
      <c r="C30" s="78"/>
      <c r="D30" s="78"/>
      <c r="E30" s="78"/>
      <c r="F30" s="78"/>
      <c r="G30" s="78"/>
      <c r="H30" s="78"/>
      <c r="I30" s="78"/>
      <c r="J30" s="78"/>
    </row>
    <row r="31" spans="2:12" ht="3" customHeight="1" x14ac:dyDescent="0.3">
      <c r="B31" s="58"/>
      <c r="C31" s="78"/>
      <c r="D31" s="78"/>
      <c r="E31" s="78"/>
      <c r="F31" s="78"/>
      <c r="G31" s="78"/>
      <c r="H31" s="78"/>
      <c r="I31" s="78"/>
      <c r="J31" s="78"/>
    </row>
    <row r="32" spans="2:12" ht="12.75" hidden="1" customHeight="1" x14ac:dyDescent="0.3">
      <c r="B32" s="58"/>
      <c r="C32" s="78"/>
      <c r="D32" s="78"/>
      <c r="E32" s="78"/>
      <c r="F32" s="78"/>
      <c r="G32" s="78"/>
      <c r="H32" s="78"/>
      <c r="I32" s="78"/>
      <c r="J32" s="78"/>
    </row>
    <row r="33" spans="2:11" ht="12.75" hidden="1" customHeight="1" x14ac:dyDescent="0.3">
      <c r="B33" s="58"/>
      <c r="C33" s="78"/>
      <c r="D33" s="78"/>
      <c r="E33" s="78"/>
      <c r="F33" s="78"/>
      <c r="G33" s="78"/>
      <c r="H33" s="78"/>
      <c r="I33" s="78"/>
      <c r="J33" s="78"/>
    </row>
    <row r="34" spans="2:11" ht="12.75" hidden="1" customHeight="1" x14ac:dyDescent="0.3">
      <c r="B34" s="58"/>
      <c r="C34" s="78"/>
      <c r="D34" s="78"/>
      <c r="E34" s="78"/>
      <c r="F34" s="78"/>
      <c r="G34" s="78"/>
      <c r="H34" s="78"/>
      <c r="I34" s="78"/>
      <c r="J34" s="78"/>
    </row>
    <row r="35" spans="2:11" ht="12.75" hidden="1" customHeight="1" x14ac:dyDescent="0.3">
      <c r="B35" s="59"/>
      <c r="C35" s="78"/>
      <c r="D35" s="78"/>
      <c r="E35" s="78"/>
      <c r="F35" s="78"/>
      <c r="G35" s="78"/>
      <c r="H35" s="78"/>
      <c r="I35" s="78"/>
      <c r="J35" s="78"/>
    </row>
    <row r="37" spans="2:11" x14ac:dyDescent="0.3">
      <c r="B37" s="54" t="s">
        <v>4</v>
      </c>
      <c r="C37" s="79" t="s">
        <v>36</v>
      </c>
      <c r="D37" s="79"/>
      <c r="E37" s="79"/>
      <c r="F37" s="79"/>
      <c r="G37" s="79"/>
      <c r="H37" s="79"/>
      <c r="I37" s="79"/>
      <c r="J37" s="79"/>
      <c r="K37" s="21"/>
    </row>
    <row r="38" spans="2:11" x14ac:dyDescent="0.3">
      <c r="B38" s="54"/>
      <c r="C38" s="79"/>
      <c r="D38" s="79"/>
      <c r="E38" s="79"/>
      <c r="F38" s="79"/>
      <c r="G38" s="79"/>
      <c r="H38" s="79"/>
      <c r="I38" s="79"/>
      <c r="J38" s="79"/>
      <c r="K38" s="21"/>
    </row>
    <row r="39" spans="2:11" x14ac:dyDescent="0.3">
      <c r="B39" s="54"/>
      <c r="C39" s="79"/>
      <c r="D39" s="79"/>
      <c r="E39" s="79"/>
      <c r="F39" s="79"/>
      <c r="G39" s="79"/>
      <c r="H39" s="79"/>
      <c r="I39" s="79"/>
      <c r="J39" s="79"/>
      <c r="K39" s="21"/>
    </row>
    <row r="40" spans="2:11" x14ac:dyDescent="0.3">
      <c r="B40" s="54"/>
      <c r="C40" s="79"/>
      <c r="D40" s="79"/>
      <c r="E40" s="79"/>
      <c r="F40" s="79"/>
      <c r="G40" s="79"/>
      <c r="H40" s="79"/>
      <c r="I40" s="79"/>
      <c r="J40" s="79"/>
      <c r="K40" s="21"/>
    </row>
    <row r="41" spans="2:11" x14ac:dyDescent="0.3">
      <c r="B41" s="54"/>
      <c r="C41" s="79"/>
      <c r="D41" s="79"/>
      <c r="E41" s="79"/>
      <c r="F41" s="79"/>
      <c r="G41" s="79"/>
      <c r="H41" s="79"/>
      <c r="I41" s="79"/>
      <c r="J41" s="79"/>
      <c r="K41" s="21"/>
    </row>
    <row r="42" spans="2:11" x14ac:dyDescent="0.3">
      <c r="B42" s="54"/>
      <c r="C42" s="79"/>
      <c r="D42" s="79"/>
      <c r="E42" s="79"/>
      <c r="F42" s="79"/>
      <c r="G42" s="79"/>
      <c r="H42" s="79"/>
      <c r="I42" s="79"/>
      <c r="J42" s="79"/>
      <c r="K42" s="21"/>
    </row>
    <row r="43" spans="2:11" x14ac:dyDescent="0.3">
      <c r="B43" s="54"/>
      <c r="C43" s="79"/>
      <c r="D43" s="79"/>
      <c r="E43" s="79"/>
      <c r="F43" s="79"/>
      <c r="G43" s="79"/>
      <c r="H43" s="79"/>
      <c r="I43" s="79"/>
      <c r="J43" s="79"/>
      <c r="K43" s="21"/>
    </row>
    <row r="44" spans="2:11" x14ac:dyDescent="0.3">
      <c r="B44" s="54"/>
      <c r="C44" s="79"/>
      <c r="D44" s="79"/>
      <c r="E44" s="79"/>
      <c r="F44" s="79"/>
      <c r="G44" s="79"/>
      <c r="H44" s="79"/>
      <c r="I44" s="79"/>
      <c r="J44" s="79"/>
      <c r="K44" s="21"/>
    </row>
    <row r="45" spans="2:11" ht="67.5" customHeight="1" x14ac:dyDescent="0.3">
      <c r="B45" s="55"/>
      <c r="C45" s="79"/>
      <c r="D45" s="79"/>
      <c r="E45" s="79"/>
      <c r="F45" s="79"/>
      <c r="G45" s="79"/>
      <c r="H45" s="79"/>
      <c r="I45" s="79"/>
      <c r="J45" s="79"/>
      <c r="K45" s="21"/>
    </row>
  </sheetData>
  <mergeCells count="10">
    <mergeCell ref="C27:J35"/>
    <mergeCell ref="B37:B45"/>
    <mergeCell ref="C37:J45"/>
    <mergeCell ref="D8:G8"/>
    <mergeCell ref="B27:B35"/>
    <mergeCell ref="C3:G3"/>
    <mergeCell ref="C4:G4"/>
    <mergeCell ref="C5:G5"/>
    <mergeCell ref="C6:G6"/>
    <mergeCell ref="H8:J8"/>
  </mergeCells>
  <pageMargins left="0.7" right="0.7" top="0.75" bottom="0.75" header="0.3" footer="0.3"/>
  <pageSetup paperSize="9" orientation="portrait" r:id="rId1"/>
  <ignoredErrors>
    <ignoredError sqref="C1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A1A6C-4671-4DD0-BC83-F7EDB7040C55}">
  <dimension ref="A1:H39"/>
  <sheetViews>
    <sheetView zoomScale="80" zoomScaleNormal="80" workbookViewId="0">
      <selection activeCell="B21" sqref="B21:H29"/>
    </sheetView>
  </sheetViews>
  <sheetFormatPr defaultRowHeight="14.5" x14ac:dyDescent="0.35"/>
  <cols>
    <col min="1" max="1" width="40" customWidth="1"/>
    <col min="2" max="2" width="14.26953125" customWidth="1"/>
    <col min="3" max="3" width="16.1796875" customWidth="1"/>
    <col min="4" max="4" width="14.54296875" customWidth="1"/>
    <col min="5" max="5" width="13.1796875" customWidth="1"/>
    <col min="6" max="6" width="15.7265625" customWidth="1"/>
    <col min="7" max="7" width="14.7265625" customWidth="1"/>
    <col min="8" max="8" width="16.26953125" customWidth="1"/>
  </cols>
  <sheetData>
    <row r="1" spans="1:8" ht="24.5" x14ac:dyDescent="0.45">
      <c r="A1" s="8" t="s">
        <v>0</v>
      </c>
    </row>
    <row r="3" spans="1:8" x14ac:dyDescent="0.35">
      <c r="A3" s="7" t="s">
        <v>1</v>
      </c>
      <c r="B3" s="63" t="s">
        <v>34</v>
      </c>
      <c r="C3" s="64"/>
      <c r="D3" s="64"/>
      <c r="E3" s="64"/>
      <c r="F3" s="65"/>
    </row>
    <row r="4" spans="1:8" x14ac:dyDescent="0.35">
      <c r="A4" s="7" t="s">
        <v>2</v>
      </c>
      <c r="B4" s="80" t="s">
        <v>20</v>
      </c>
      <c r="C4" s="81"/>
      <c r="D4" s="81"/>
      <c r="E4" s="81"/>
      <c r="F4" s="82"/>
    </row>
    <row r="5" spans="1:8" ht="15" customHeight="1" x14ac:dyDescent="0.35">
      <c r="A5" s="7" t="s">
        <v>19</v>
      </c>
      <c r="B5" s="63" t="s">
        <v>30</v>
      </c>
      <c r="C5" s="64"/>
      <c r="D5" s="64"/>
      <c r="E5" s="64"/>
      <c r="F5" s="65"/>
    </row>
    <row r="6" spans="1:8" ht="15" customHeight="1" x14ac:dyDescent="0.35">
      <c r="A6" s="7" t="s">
        <v>18</v>
      </c>
      <c r="B6" s="63" t="s">
        <v>39</v>
      </c>
      <c r="C6" s="64"/>
      <c r="D6" s="64"/>
      <c r="E6" s="64"/>
      <c r="F6" s="65"/>
    </row>
    <row r="8" spans="1:8" x14ac:dyDescent="0.35">
      <c r="A8" s="2" t="s">
        <v>35</v>
      </c>
      <c r="B8" s="60" t="s">
        <v>32</v>
      </c>
      <c r="C8" s="61"/>
      <c r="D8" s="61"/>
      <c r="E8" s="62"/>
      <c r="F8" s="60" t="s">
        <v>16</v>
      </c>
      <c r="G8" s="66"/>
      <c r="H8" s="67"/>
    </row>
    <row r="9" spans="1:8" ht="27.5" x14ac:dyDescent="0.35">
      <c r="A9" s="1"/>
      <c r="B9" s="9">
        <v>2024</v>
      </c>
      <c r="C9" s="6" t="s">
        <v>41</v>
      </c>
      <c r="D9" s="6" t="s">
        <v>15</v>
      </c>
      <c r="E9" s="6" t="s">
        <v>14</v>
      </c>
      <c r="F9" s="20" t="s">
        <v>43</v>
      </c>
      <c r="G9" s="6" t="s">
        <v>44</v>
      </c>
      <c r="H9" s="6" t="s">
        <v>31</v>
      </c>
    </row>
    <row r="10" spans="1:8" x14ac:dyDescent="0.35">
      <c r="A10" s="5" t="s">
        <v>13</v>
      </c>
      <c r="B10" s="10">
        <v>700000</v>
      </c>
      <c r="C10" s="18">
        <v>458413.81</v>
      </c>
      <c r="D10" s="35">
        <f t="shared" ref="D10:D17" si="0">B10-C10</f>
        <v>241586.19</v>
      </c>
      <c r="E10" s="47">
        <f t="shared" ref="E10:E19" si="1">IFERROR((C10/B10),"-")</f>
        <v>0.65487687142857143</v>
      </c>
      <c r="F10" s="10">
        <v>700000</v>
      </c>
      <c r="G10" s="10">
        <v>700000</v>
      </c>
      <c r="H10" s="10">
        <v>700000</v>
      </c>
    </row>
    <row r="11" spans="1:8" x14ac:dyDescent="0.35">
      <c r="A11" s="5" t="s">
        <v>12</v>
      </c>
      <c r="B11" s="10">
        <v>800000</v>
      </c>
      <c r="C11" s="18">
        <v>603606.28</v>
      </c>
      <c r="D11" s="35">
        <f t="shared" si="0"/>
        <v>196393.71999999997</v>
      </c>
      <c r="E11" s="47">
        <f t="shared" si="1"/>
        <v>0.75450784999999998</v>
      </c>
      <c r="F11" s="10">
        <v>800000</v>
      </c>
      <c r="G11" s="10">
        <v>800000</v>
      </c>
      <c r="H11" s="10">
        <v>800000</v>
      </c>
    </row>
    <row r="12" spans="1:8" x14ac:dyDescent="0.35">
      <c r="A12" s="5" t="s">
        <v>11</v>
      </c>
      <c r="B12" s="10">
        <v>200000</v>
      </c>
      <c r="C12" s="18">
        <v>154161.68</v>
      </c>
      <c r="D12" s="35">
        <f t="shared" si="0"/>
        <v>45838.320000000007</v>
      </c>
      <c r="E12" s="47">
        <f t="shared" si="1"/>
        <v>0.77080839999999995</v>
      </c>
      <c r="F12" s="10">
        <v>200000</v>
      </c>
      <c r="G12" s="10">
        <v>200000</v>
      </c>
      <c r="H12" s="10">
        <v>200000</v>
      </c>
    </row>
    <row r="13" spans="1:8" x14ac:dyDescent="0.35">
      <c r="A13" s="5" t="s">
        <v>10</v>
      </c>
      <c r="B13" s="10">
        <v>190000</v>
      </c>
      <c r="C13" s="18">
        <v>120913.14</v>
      </c>
      <c r="D13" s="35">
        <f t="shared" si="0"/>
        <v>69086.86</v>
      </c>
      <c r="E13" s="47">
        <f t="shared" si="1"/>
        <v>0.63638494736842099</v>
      </c>
      <c r="F13" s="10">
        <v>190000</v>
      </c>
      <c r="G13" s="10">
        <v>190000</v>
      </c>
      <c r="H13" s="10">
        <v>190000</v>
      </c>
    </row>
    <row r="14" spans="1:8" x14ac:dyDescent="0.35">
      <c r="A14" s="5" t="s">
        <v>9</v>
      </c>
      <c r="B14" s="10">
        <v>100000</v>
      </c>
      <c r="C14" s="18">
        <v>53952.37</v>
      </c>
      <c r="D14" s="35">
        <f t="shared" si="0"/>
        <v>46047.63</v>
      </c>
      <c r="E14" s="47">
        <f t="shared" si="1"/>
        <v>0.53952370000000005</v>
      </c>
      <c r="F14" s="10">
        <v>100000</v>
      </c>
      <c r="G14" s="10">
        <v>100000</v>
      </c>
      <c r="H14" s="10">
        <v>100000</v>
      </c>
    </row>
    <row r="15" spans="1:8" x14ac:dyDescent="0.35">
      <c r="A15" s="5" t="s">
        <v>8</v>
      </c>
      <c r="B15" s="10">
        <v>10000</v>
      </c>
      <c r="C15" s="18">
        <v>1352.5</v>
      </c>
      <c r="D15" s="35">
        <f t="shared" si="0"/>
        <v>8647.5</v>
      </c>
      <c r="E15" s="47">
        <f t="shared" si="1"/>
        <v>0.13525000000000001</v>
      </c>
      <c r="F15" s="10">
        <v>10000</v>
      </c>
      <c r="G15" s="10">
        <v>10000</v>
      </c>
      <c r="H15" s="10">
        <v>10000</v>
      </c>
    </row>
    <row r="16" spans="1:8" x14ac:dyDescent="0.35">
      <c r="A16" s="5" t="s">
        <v>7</v>
      </c>
      <c r="B16" s="10">
        <v>0</v>
      </c>
      <c r="C16" s="18">
        <v>60</v>
      </c>
      <c r="D16" s="35">
        <f t="shared" si="0"/>
        <v>-60</v>
      </c>
      <c r="E16" s="47" t="str">
        <f t="shared" si="1"/>
        <v>-</v>
      </c>
      <c r="F16" s="10">
        <v>0</v>
      </c>
      <c r="G16" s="10">
        <v>0</v>
      </c>
      <c r="H16" s="10">
        <v>0</v>
      </c>
    </row>
    <row r="17" spans="1:8" x14ac:dyDescent="0.35">
      <c r="A17" s="5" t="s">
        <v>6</v>
      </c>
      <c r="B17" s="10">
        <v>0</v>
      </c>
      <c r="C17" s="10">
        <v>0</v>
      </c>
      <c r="D17" s="35">
        <f t="shared" si="0"/>
        <v>0</v>
      </c>
      <c r="E17" s="47" t="str">
        <f t="shared" si="1"/>
        <v>-</v>
      </c>
      <c r="F17" s="10"/>
      <c r="G17" s="10"/>
      <c r="H17" s="10"/>
    </row>
    <row r="18" spans="1:8" x14ac:dyDescent="0.35">
      <c r="A18" s="5"/>
      <c r="B18" s="18"/>
      <c r="C18" s="18"/>
      <c r="D18" s="35"/>
      <c r="E18" s="47" t="str">
        <f t="shared" si="1"/>
        <v>-</v>
      </c>
      <c r="F18" s="18"/>
      <c r="G18" s="18"/>
      <c r="H18" s="41"/>
    </row>
    <row r="19" spans="1:8" x14ac:dyDescent="0.35">
      <c r="A19" s="4" t="s">
        <v>3</v>
      </c>
      <c r="B19" s="45">
        <f>SUM(B10:B17)</f>
        <v>2000000</v>
      </c>
      <c r="C19" s="45">
        <f>SUM(C10:C17)</f>
        <v>1392459.78</v>
      </c>
      <c r="D19" s="45">
        <f>B19-C19</f>
        <v>607540.22</v>
      </c>
      <c r="E19" s="48">
        <f t="shared" si="1"/>
        <v>0.69622989000000002</v>
      </c>
      <c r="F19" s="45">
        <f>SUM(F10:F18)</f>
        <v>2000000</v>
      </c>
      <c r="G19" s="45">
        <f>SUM(G10:G18)</f>
        <v>2000000</v>
      </c>
      <c r="H19" s="49">
        <f>SUM(H10:H18)</f>
        <v>2000000</v>
      </c>
    </row>
    <row r="20" spans="1:8" x14ac:dyDescent="0.35">
      <c r="A20" s="12"/>
      <c r="B20" s="12"/>
      <c r="C20" s="12"/>
      <c r="D20" s="12"/>
      <c r="E20" s="12"/>
      <c r="F20" s="12"/>
      <c r="G20" s="15"/>
      <c r="H20" s="15"/>
    </row>
    <row r="21" spans="1:8" ht="15" customHeight="1" x14ac:dyDescent="0.35">
      <c r="A21" s="57" t="s">
        <v>5</v>
      </c>
      <c r="B21" s="83" t="s">
        <v>40</v>
      </c>
      <c r="C21" s="84"/>
      <c r="D21" s="84"/>
      <c r="E21" s="84"/>
      <c r="F21" s="84"/>
      <c r="G21" s="84"/>
      <c r="H21" s="85"/>
    </row>
    <row r="22" spans="1:8" x14ac:dyDescent="0.35">
      <c r="A22" s="58"/>
      <c r="B22" s="86"/>
      <c r="C22" s="87"/>
      <c r="D22" s="87"/>
      <c r="E22" s="87"/>
      <c r="F22" s="87"/>
      <c r="G22" s="87"/>
      <c r="H22" s="88"/>
    </row>
    <row r="23" spans="1:8" x14ac:dyDescent="0.35">
      <c r="A23" s="58"/>
      <c r="B23" s="86"/>
      <c r="C23" s="87"/>
      <c r="D23" s="87"/>
      <c r="E23" s="87"/>
      <c r="F23" s="87"/>
      <c r="G23" s="87"/>
      <c r="H23" s="88"/>
    </row>
    <row r="24" spans="1:8" x14ac:dyDescent="0.35">
      <c r="A24" s="58"/>
      <c r="B24" s="86"/>
      <c r="C24" s="87"/>
      <c r="D24" s="87"/>
      <c r="E24" s="87"/>
      <c r="F24" s="87"/>
      <c r="G24" s="87"/>
      <c r="H24" s="88"/>
    </row>
    <row r="25" spans="1:8" x14ac:dyDescent="0.35">
      <c r="A25" s="58"/>
      <c r="B25" s="86"/>
      <c r="C25" s="87"/>
      <c r="D25" s="87"/>
      <c r="E25" s="87"/>
      <c r="F25" s="87"/>
      <c r="G25" s="87"/>
      <c r="H25" s="88"/>
    </row>
    <row r="26" spans="1:8" x14ac:dyDescent="0.35">
      <c r="A26" s="58"/>
      <c r="B26" s="86"/>
      <c r="C26" s="87"/>
      <c r="D26" s="87"/>
      <c r="E26" s="87"/>
      <c r="F26" s="87"/>
      <c r="G26" s="87"/>
      <c r="H26" s="88"/>
    </row>
    <row r="27" spans="1:8" x14ac:dyDescent="0.35">
      <c r="A27" s="58"/>
      <c r="B27" s="86"/>
      <c r="C27" s="87"/>
      <c r="D27" s="87"/>
      <c r="E27" s="87"/>
      <c r="F27" s="87"/>
      <c r="G27" s="87"/>
      <c r="H27" s="88"/>
    </row>
    <row r="28" spans="1:8" x14ac:dyDescent="0.35">
      <c r="A28" s="58"/>
      <c r="B28" s="86"/>
      <c r="C28" s="87"/>
      <c r="D28" s="87"/>
      <c r="E28" s="87"/>
      <c r="F28" s="87"/>
      <c r="G28" s="87"/>
      <c r="H28" s="88"/>
    </row>
    <row r="29" spans="1:8" ht="3" customHeight="1" x14ac:dyDescent="0.35">
      <c r="A29" s="59"/>
      <c r="B29" s="89"/>
      <c r="C29" s="90"/>
      <c r="D29" s="90"/>
      <c r="E29" s="90"/>
      <c r="F29" s="90"/>
      <c r="G29" s="90"/>
      <c r="H29" s="91"/>
    </row>
    <row r="30" spans="1:8" x14ac:dyDescent="0.35">
      <c r="A30" s="16"/>
      <c r="B30" s="46"/>
      <c r="C30" s="46"/>
      <c r="D30" s="46"/>
      <c r="E30" s="46"/>
      <c r="F30" s="46"/>
      <c r="G30" s="46"/>
      <c r="H30" s="46"/>
    </row>
    <row r="31" spans="1:8" x14ac:dyDescent="0.35">
      <c r="A31" s="92" t="s">
        <v>4</v>
      </c>
      <c r="B31" s="83" t="s">
        <v>42</v>
      </c>
      <c r="C31" s="84"/>
      <c r="D31" s="84"/>
      <c r="E31" s="84"/>
      <c r="F31" s="84"/>
      <c r="G31" s="84"/>
      <c r="H31" s="85"/>
    </row>
    <row r="32" spans="1:8" x14ac:dyDescent="0.35">
      <c r="A32" s="54"/>
      <c r="B32" s="86"/>
      <c r="C32" s="87"/>
      <c r="D32" s="87"/>
      <c r="E32" s="87"/>
      <c r="F32" s="87"/>
      <c r="G32" s="87"/>
      <c r="H32" s="88"/>
    </row>
    <row r="33" spans="1:8" x14ac:dyDescent="0.35">
      <c r="A33" s="54"/>
      <c r="B33" s="86"/>
      <c r="C33" s="87"/>
      <c r="D33" s="87"/>
      <c r="E33" s="87"/>
      <c r="F33" s="87"/>
      <c r="G33" s="87"/>
      <c r="H33" s="88"/>
    </row>
    <row r="34" spans="1:8" x14ac:dyDescent="0.35">
      <c r="A34" s="54"/>
      <c r="B34" s="86"/>
      <c r="C34" s="87"/>
      <c r="D34" s="87"/>
      <c r="E34" s="87"/>
      <c r="F34" s="87"/>
      <c r="G34" s="87"/>
      <c r="H34" s="88"/>
    </row>
    <row r="35" spans="1:8" x14ac:dyDescent="0.35">
      <c r="A35" s="54"/>
      <c r="B35" s="86"/>
      <c r="C35" s="87"/>
      <c r="D35" s="87"/>
      <c r="E35" s="87"/>
      <c r="F35" s="87"/>
      <c r="G35" s="87"/>
      <c r="H35" s="88"/>
    </row>
    <row r="36" spans="1:8" x14ac:dyDescent="0.35">
      <c r="A36" s="54"/>
      <c r="B36" s="86"/>
      <c r="C36" s="87"/>
      <c r="D36" s="87"/>
      <c r="E36" s="87"/>
      <c r="F36" s="87"/>
      <c r="G36" s="87"/>
      <c r="H36" s="88"/>
    </row>
    <row r="37" spans="1:8" x14ac:dyDescent="0.35">
      <c r="A37" s="54"/>
      <c r="B37" s="86"/>
      <c r="C37" s="87"/>
      <c r="D37" s="87"/>
      <c r="E37" s="87"/>
      <c r="F37" s="87"/>
      <c r="G37" s="87"/>
      <c r="H37" s="88"/>
    </row>
    <row r="38" spans="1:8" x14ac:dyDescent="0.35">
      <c r="A38" s="54"/>
      <c r="B38" s="86"/>
      <c r="C38" s="87"/>
      <c r="D38" s="87"/>
      <c r="E38" s="87"/>
      <c r="F38" s="87"/>
      <c r="G38" s="87"/>
      <c r="H38" s="88"/>
    </row>
    <row r="39" spans="1:8" x14ac:dyDescent="0.35">
      <c r="A39" s="55"/>
      <c r="B39" s="89"/>
      <c r="C39" s="90"/>
      <c r="D39" s="90"/>
      <c r="E39" s="90"/>
      <c r="F39" s="90"/>
      <c r="G39" s="90"/>
      <c r="H39" s="91"/>
    </row>
  </sheetData>
  <mergeCells count="10">
    <mergeCell ref="A31:A39"/>
    <mergeCell ref="B31:H39"/>
    <mergeCell ref="B8:E8"/>
    <mergeCell ref="F8:H8"/>
    <mergeCell ref="B6:F6"/>
    <mergeCell ref="B5:F5"/>
    <mergeCell ref="B4:F4"/>
    <mergeCell ref="B3:F3"/>
    <mergeCell ref="A21:A29"/>
    <mergeCell ref="B21:H29"/>
  </mergeCells>
  <pageMargins left="0.7" right="0.7" top="0.75" bottom="0.75" header="0.3" footer="0.3"/>
  <ignoredErrors>
    <ignoredError sqref="B19"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6DDE1854B136874786E6543796A5A2C1" ma:contentTypeVersion="2" ma:contentTypeDescription="GetOrganized dokument" ma:contentTypeScope="" ma:versionID="da7b4faf65a1d96c35d5bcb1c6e555ae">
  <xsd:schema xmlns:xsd="http://www.w3.org/2001/XMLSchema" xmlns:xs="http://www.w3.org/2001/XMLSchema" xmlns:p="http://schemas.microsoft.com/office/2006/metadata/properties" xmlns:ns1="http://schemas.microsoft.com/sharepoint/v3" xmlns:ns2="d7c14203-9171-4740-a5e7-0197b59b5c0e" xmlns:ns3="F5A3F496-EA17-4149-B9E9-9F6D24C1DD39" xmlns:ns4="aef81905-ae40-48b7-b844-845b4e812403" targetNamespace="http://schemas.microsoft.com/office/2006/metadata/properties" ma:root="true" ma:fieldsID="a242db5d8aa4de8495eb7994bf234c73" ns1:_="" ns2:_="" ns3:_="" ns4:_="">
    <xsd:import namespace="http://schemas.microsoft.com/sharepoint/v3"/>
    <xsd:import namespace="d7c14203-9171-4740-a5e7-0197b59b5c0e"/>
    <xsd:import namespace="F5A3F496-EA17-4149-B9E9-9F6D24C1DD39"/>
    <xsd:import namespace="aef81905-ae40-48b7-b844-845b4e812403"/>
    <xsd:element name="properties">
      <xsd:complexType>
        <xsd:sequence>
          <xsd:element name="documentManagement">
            <xsd:complexType>
              <xsd:all>
                <xsd:element ref="ns1:Classification" minOccurs="0"/>
                <xsd:element ref="ns1:CaseOwner" minOccurs="0"/>
                <xsd:element ref="ns1:TrackID"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2:TaxCatchAll" minOccurs="0"/>
                <xsd:element ref="ns3:CCMAgendaDocumentStatus" minOccurs="0"/>
                <xsd:element ref="ns3:CCMAgendaStatus" minOccurs="0"/>
                <xsd:element ref="ns3:CCMMeetingCaseId" minOccurs="0"/>
                <xsd:element ref="ns3:CCMMeetingCaseInstanceId" minOccurs="0"/>
                <xsd:element ref="ns3:CCMAgendaItemId" minOccurs="0"/>
                <xsd:element ref="ns3:CCMMeetingCaseLink" minOccurs="0"/>
                <xsd:element ref="ns3:AgendaStatusIcon" minOccurs="0"/>
                <xsd:element ref="ns1:CCMVisualId" minOccurs="0"/>
                <xsd:element ref="ns1:CCMOriginalDocID" minOccurs="0"/>
                <xsd:element ref="ns3:Bem_x00e6_rkning"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lassification" ma:index="2" nillable="true" ma:displayName="Klassifikation" ma:hidden="true" ma:internalName="Classification">
      <xsd:simpleType>
        <xsd:restriction base="dms:Choice">
          <xsd:enumeration value="Offentlig"/>
          <xsd:enumeration value="Intern"/>
          <xsd:enumeration value="Fortrolig"/>
        </xsd:restriction>
      </xsd:simpleType>
    </xsd:element>
    <xsd:element name="CaseOwner" ma:index="3" nillable="true" ma:displayName="Ansvarlig" ma:list="UserInfo" ma:SharePointGroup="0" ma:internalName="Cas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rackID" ma:index="4" nillable="true" ma:displayName="TrackID" ma:description="" ma:internalName="TrackID">
      <xsd:simpleType>
        <xsd:restriction base="dms:Note">
          <xsd:maxLength value="255"/>
        </xsd:restriction>
      </xsd:simpleType>
    </xsd:element>
    <xsd:element name="CaseID" ma:index="11" nillable="true" ma:displayName="Sags ID" ma:default="Tildeler" ma:internalName="CaseID" ma:readOnly="true">
      <xsd:simpleType>
        <xsd:restriction base="dms:Text"/>
      </xsd:simpleType>
    </xsd:element>
    <xsd:element name="DocID" ma:index="12" nillable="true" ma:displayName="Dok ID" ma:default="Tildeler" ma:internalName="DocID" ma:readOnly="true">
      <xsd:simpleType>
        <xsd:restriction base="dms:Text"/>
      </xsd:simpleType>
    </xsd:element>
    <xsd:element name="Finalized" ma:index="13" nillable="true" ma:displayName="Endeligt" ma:default="False" ma:internalName="Finalized" ma:readOnly="true">
      <xsd:simpleType>
        <xsd:restriction base="dms:Boolean"/>
      </xsd:simpleType>
    </xsd:element>
    <xsd:element name="Related" ma:index="14" nillable="true" ma:displayName="Vedhæftet dokument" ma:default="False" ma:internalName="Related" ma:readOnly="true">
      <xsd:simpleType>
        <xsd:restriction base="dms:Boolean"/>
      </xsd:simpleType>
    </xsd:element>
    <xsd:element name="RegistrationDate" ma:index="15" nillable="true" ma:displayName="Registrerings dato" ma:format="DateTime" ma:internalName="RegistrationDate" ma:readOnly="true">
      <xsd:simpleType>
        <xsd:restriction base="dms:DateTime"/>
      </xsd:simpleType>
    </xsd:element>
    <xsd:element name="CaseRecordNumber" ma:index="16" nillable="true" ma:displayName="Akt ID" ma:decimals="0" ma:default="0" ma:internalName="CaseRecordNumber" ma:readOnly="true">
      <xsd:simpleType>
        <xsd:restriction base="dms:Number"/>
      </xsd:simpleType>
    </xsd:element>
    <xsd:element name="LocalAttachment" ma:index="17" nillable="true" ma:displayName="Lokalt bilag" ma:default="False" ma:internalName="LocalAttachment" ma:readOnly="true">
      <xsd:simpleType>
        <xsd:restriction base="dms:Boolean"/>
      </xsd:simpleType>
    </xsd:element>
    <xsd:element name="CCMTemplateName" ma:index="18" nillable="true" ma:displayName="Skabelon navn" ma:internalName="CCMTemplateName" ma:readOnly="true">
      <xsd:simpleType>
        <xsd:restriction base="dms:Text"/>
      </xsd:simpleType>
    </xsd:element>
    <xsd:element name="CCMTemplateVersion" ma:index="19" nillable="true" ma:displayName="Skabelon version" ma:internalName="CCMTemplateVersion" ma:readOnly="true">
      <xsd:simpleType>
        <xsd:restriction base="dms:Text"/>
      </xsd:simpleType>
    </xsd:element>
    <xsd:element name="CCMTemplateID" ma:index="20" nillable="true" ma:displayName="CCMTemplateID" ma:decimals="0" ma:default="0" ma:hidden="true" ma:internalName="CCMTemplateID" ma:readOnly="true">
      <xsd:simpleType>
        <xsd:restriction base="dms:Number"/>
      </xsd:simpleType>
    </xsd:element>
    <xsd:element name="CCMSystemID" ma:index="21" nillable="true" ma:displayName="CCMSystemID" ma:hidden="true" ma:internalName="CCMSystemID" ma:readOnly="true">
      <xsd:simpleType>
        <xsd:restriction base="dms:Text"/>
      </xsd:simpleType>
    </xsd:element>
    <xsd:element name="WasEncrypted" ma:index="22" nillable="true" ma:displayName="Krypteret" ma:default="False" ma:internalName="WasEncrypted" ma:readOnly="true">
      <xsd:simpleType>
        <xsd:restriction base="dms:Boolean"/>
      </xsd:simpleType>
    </xsd:element>
    <xsd:element name="WasSigned" ma:index="23" nillable="true" ma:displayName="Signeret" ma:default="False" ma:internalName="WasSigned" ma:readOnly="true">
      <xsd:simpleType>
        <xsd:restriction base="dms:Boolean"/>
      </xsd:simpleType>
    </xsd:element>
    <xsd:element name="MailHasAttachments" ma:index="24" nillable="true" ma:displayName="E-mail har vedhæftede filer" ma:default="False" ma:internalName="MailHasAttachments" ma:readOnly="true">
      <xsd:simpleType>
        <xsd:restriction base="dms:Boolean"/>
      </xsd:simpleType>
    </xsd:element>
    <xsd:element name="CCMConversation" ma:index="25" nillable="true" ma:displayName="Samtale" ma:internalName="CCMConversation" ma:readOnly="true">
      <xsd:simpleType>
        <xsd:restriction base="dms:Text"/>
      </xsd:simpleType>
    </xsd:element>
    <xsd:element name="CCMVisualId" ma:index="36" nillable="true" ma:displayName="Sags ID" ma:default="Tildeler" ma:internalName="CCMVisualId" ma:readOnly="true">
      <xsd:simpleType>
        <xsd:restriction base="dms:Text"/>
      </xsd:simpleType>
    </xsd:element>
    <xsd:element name="CCMOriginalDocID" ma:index="37" nillable="true" ma:displayName="Originalt Dok ID" ma:description="" ma:internalName="CCMOriginal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c14203-9171-4740-a5e7-0197b59b5c0e"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cfef5c8e-164c-4a3b-9be4-ae9fbee35d9b}" ma:internalName="TaxCatchAll" ma:showField="CatchAllData" ma:web="d7c14203-9171-4740-a5e7-0197b59b5c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5A3F496-EA17-4149-B9E9-9F6D24C1DD39" elementFormDefault="qualified">
    <xsd:import namespace="http://schemas.microsoft.com/office/2006/documentManagement/types"/>
    <xsd:import namespace="http://schemas.microsoft.com/office/infopath/2007/PartnerControls"/>
    <xsd:element name="CCMAgendaDocumentStatus" ma:index="29" nillable="true" ma:displayName="Status  for dagsordensdokument" ma:description="Status for dagsordensdokument skal kun udfyldes, hvis du er ved at oprette et dagsordenspunkt.&#10;&#10;Udkast - når du opretter dokumentet og begynder at arbejde i det&#10;Under udarbejdelse - når udkastet er færdigt og bliver sendt til godkendelse m.v.&#10;Endelig - når dagsordenspunktet er helt færdigt, godkendt og klar til at blive publiceret til en dagsorden." ma:format="Dropdown" ma:internalName="CCMAgendaDocumentStatus">
      <xsd:simpleType>
        <xsd:restriction base="dms:Choice">
          <xsd:enumeration value="Udkast"/>
          <xsd:enumeration value="Under udarbejdelse"/>
          <xsd:enumeration value="Endelig"/>
        </xsd:restriction>
      </xsd:simpleType>
    </xsd:element>
    <xsd:element name="CCMAgendaStatus" ma:index="30" nillable="true" ma:displayName="Dagsordenstatus" ma:description="Udfyldes kun hvis det er et dagsordenspunkt" ma:format="Dropdown" ma:internalName="CCMAgendaStatus">
      <xsd:simpleType>
        <xsd:restriction base="dms:Choice">
          <xsd:enumeration value="Anmeldt"/>
          <xsd:enumeration value="Optaget på dagsorden"/>
          <xsd:enumeration value="Behandlet"/>
          <xsd:enumeration value="Afvist til dagsorden"/>
          <xsd:enumeration value="Fjernet fra dagsorden"/>
        </xsd:restriction>
      </xsd:simpleType>
    </xsd:element>
    <xsd:element name="CCMMeetingCaseId" ma:index="31" nillable="true" ma:displayName="CCMMeetingCaseId" ma:hidden="true" ma:internalName="CCMMeetingCaseId">
      <xsd:simpleType>
        <xsd:restriction base="dms:Text">
          <xsd:maxLength value="255"/>
        </xsd:restriction>
      </xsd:simpleType>
    </xsd:element>
    <xsd:element name="CCMMeetingCaseInstanceId" ma:index="32" nillable="true" ma:displayName="CCMMeetingCaseInstanceId" ma:hidden="true" ma:internalName="CCMMeetingCaseInstanceId">
      <xsd:simpleType>
        <xsd:restriction base="dms:Text">
          <xsd:maxLength value="255"/>
        </xsd:restriction>
      </xsd:simpleType>
    </xsd:element>
    <xsd:element name="CCMAgendaItemId" ma:index="33" nillable="true" ma:displayName="CCMAgendaItemId" ma:decimals="0" ma:hidden="true" ma:internalName="CCMAgendaItemId">
      <xsd:simpleType>
        <xsd:restriction base="dms:Number"/>
      </xsd:simpleType>
    </xsd:element>
    <xsd:element name="CCMMeetingCaseLink" ma:index="34" nillable="true" ma:displayName="Mødesag" ma:format="Hyperlink" ma:internalName="CCMMeetingCaseLink">
      <xsd:complexType>
        <xsd:complexContent>
          <xsd:extension base="dms:URL">
            <xsd:sequence>
              <xsd:element name="Url" type="dms:ValidUrl" minOccurs="0" nillable="true"/>
              <xsd:element name="Description" type="xsd:string" nillable="true"/>
            </xsd:sequence>
          </xsd:extension>
        </xsd:complexContent>
      </xsd:complexType>
    </xsd:element>
    <xsd:element name="AgendaStatusIcon" ma:index="35" nillable="true" ma:displayName="Ikon for dagsordensstatus" ma:internalName="AgendaStatusIcon" ma:readOnly="true">
      <xsd:simpleType>
        <xsd:restriction base="dms:Unknown"/>
      </xsd:simpleType>
    </xsd:element>
    <xsd:element name="Bem_x00e6_rkning" ma:index="40" nillable="true" ma:displayName="Bemærkning" ma:internalName="Bem_x00e6_rkning">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f81905-ae40-48b7-b844-845b4e812403" elementFormDefault="qualified">
    <xsd:import namespace="http://schemas.microsoft.com/office/2006/documentManagement/types"/>
    <xsd:import namespace="http://schemas.microsoft.com/office/infopath/2007/PartnerControls"/>
    <xsd:element name="SharedWithUsers" ma:index="41" nillable="true" ma:displayName="Del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seOwner xmlns="http://schemas.microsoft.com/sharepoint/v3">
      <UserInfo>
        <DisplayName/>
        <AccountId xsi:nil="true"/>
        <AccountType/>
      </UserInfo>
    </CaseOwner>
    <TrackID xmlns="http://schemas.microsoft.com/sharepoint/v3" xsi:nil="true"/>
    <Classification xmlns="http://schemas.microsoft.com/sharepoint/v3" xsi:nil="true"/>
    <WasSigned xmlns="http://schemas.microsoft.com/sharepoint/v3">false</WasSigned>
    <WasEncrypted xmlns="http://schemas.microsoft.com/sharepoint/v3">false</WasEncrypted>
    <LocalAttachment xmlns="http://schemas.microsoft.com/sharepoint/v3">false</LocalAttachment>
    <CCMTemplateID xmlns="http://schemas.microsoft.com/sharepoint/v3">0</CCMTemplateID>
    <CaseRecordNumber xmlns="http://schemas.microsoft.com/sharepoint/v3">0</CaseRecordNumber>
    <CaseID xmlns="http://schemas.microsoft.com/sharepoint/v3">EMN-2017-00757</CaseID>
    <RegistrationDate xmlns="http://schemas.microsoft.com/sharepoint/v3" xsi:nil="true"/>
    <Related xmlns="http://schemas.microsoft.com/sharepoint/v3">false</Related>
    <CCMSystemID xmlns="http://schemas.microsoft.com/sharepoint/v3">70b75415-b03e-435b-a96a-f2c99eab6ff9</CCMSystemID>
    <CCMVisualId xmlns="http://schemas.microsoft.com/sharepoint/v3">EMN-2017-00757</CCMVisualId>
    <Finalized xmlns="http://schemas.microsoft.com/sharepoint/v3">false</Finalized>
    <DocID xmlns="http://schemas.microsoft.com/sharepoint/v3">1239534</DocID>
    <MailHasAttachments xmlns="http://schemas.microsoft.com/sharepoint/v3">false</MailHasAttachments>
    <CCMMeetingCaseLink xmlns="F5A3F496-EA17-4149-B9E9-9F6D24C1DD39">
      <Url xsi:nil="true"/>
      <Description xsi:nil="true"/>
    </CCMMeetingCaseLink>
    <Bem_x00e6_rkning xmlns="F5A3F496-EA17-4149-B9E9-9F6D24C1DD39" xsi:nil="true"/>
    <CCMAgendaItemId xmlns="F5A3F496-EA17-4149-B9E9-9F6D24C1DD39" xsi:nil="true"/>
    <CCMMeetingCaseInstanceId xmlns="F5A3F496-EA17-4149-B9E9-9F6D24C1DD39" xsi:nil="true"/>
    <TaxCatchAll xmlns="d7c14203-9171-4740-a5e7-0197b59b5c0e"/>
    <CCMAgendaDocumentStatus xmlns="F5A3F496-EA17-4149-B9E9-9F6D24C1DD39" xsi:nil="true"/>
    <CCMMeetingCaseId xmlns="F5A3F496-EA17-4149-B9E9-9F6D24C1DD39" xsi:nil="true"/>
    <CCMAgendaStatus xmlns="F5A3F496-EA17-4149-B9E9-9F6D24C1DD3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9EE768-C2C7-456B-97F6-197FD005C9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7c14203-9171-4740-a5e7-0197b59b5c0e"/>
    <ds:schemaRef ds:uri="F5A3F496-EA17-4149-B9E9-9F6D24C1DD39"/>
    <ds:schemaRef ds:uri="aef81905-ae40-48b7-b844-845b4e8124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D8B22E-8843-4D6E-B1CA-57F0DC9B0BF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d7c14203-9171-4740-a5e7-0197b59b5c0e"/>
    <ds:schemaRef ds:uri="http://purl.org/dc/terms/"/>
    <ds:schemaRef ds:uri="http://schemas.openxmlformats.org/package/2006/metadata/core-properties"/>
    <ds:schemaRef ds:uri="aef81905-ae40-48b7-b844-845b4e812403"/>
    <ds:schemaRef ds:uri="F5A3F496-EA17-4149-B9E9-9F6D24C1DD39"/>
    <ds:schemaRef ds:uri="http://www.w3.org/XML/1998/namespace"/>
    <ds:schemaRef ds:uri="http://purl.org/dc/dcmitype/"/>
  </ds:schemaRefs>
</ds:datastoreItem>
</file>

<file path=customXml/itemProps3.xml><?xml version="1.0" encoding="utf-8"?>
<ds:datastoreItem xmlns:ds="http://schemas.openxmlformats.org/officeDocument/2006/customXml" ds:itemID="{5311E46E-4871-4BD7-961C-0F4C68DA46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SDN</vt:lpstr>
      <vt:lpstr>VDX</vt:lpstr>
      <vt:lpstr>KIH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Bilag 7 FSI budgetoversigt for 2019-2021</dc:title>
  <dc:creator>Christian Broholm Andersen</dc:creator>
  <cp:lastModifiedBy>Mie Hjorth Matthiesen</cp:lastModifiedBy>
  <dcterms:created xsi:type="dcterms:W3CDTF">2018-08-22T12:09:58Z</dcterms:created>
  <dcterms:modified xsi:type="dcterms:W3CDTF">2024-11-18T12:23:31Z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0x010100AC085CFC53BC46CEA2EADE194AD9D482006DDE1854B136874786E6543796A5A2C1</vt:lpwstr>
  </property>
  <property fmtid="{D5CDD505-2E9C-101B-9397-08002B2CF9AE}" pid="3" name="CCMIsSharedOnOneDrive">
    <vt:bool>false</vt:bool>
  </property>
  <property fmtid="{D5CDD505-2E9C-101B-9397-08002B2CF9AE}" pid="4" name="xd_Signature">
    <vt:bool>false</vt:bool>
  </property>
  <property fmtid="{D5CDD505-2E9C-101B-9397-08002B2CF9AE}" pid="5" name="CCMOneDriveID">
    <vt:lpwstr/>
  </property>
  <property fmtid="{D5CDD505-2E9C-101B-9397-08002B2CF9AE}" pid="6" name="CCMOneDriveOwnerID">
    <vt:lpwstr/>
  </property>
  <property fmtid="{D5CDD505-2E9C-101B-9397-08002B2CF9AE}" pid="7" name="CCMOneDriveItemID">
    <vt:lpwstr/>
  </property>
  <property fmtid="{D5CDD505-2E9C-101B-9397-08002B2CF9AE}" pid="8" name="CCMSystem">
    <vt:lpwstr> </vt:lpwstr>
  </property>
</Properties>
</file>